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go@geneseo.edu\Desktop\Spring2026\S26-Analyt2Lab\01-WavesOnAString\"/>
    </mc:Choice>
  </mc:AlternateContent>
  <xr:revisionPtr revIDLastSave="0" documentId="8_{D7A5A6E7-4719-42D2-A679-4C16E09F43E2}" xr6:coauthVersionLast="47" xr6:coauthVersionMax="47" xr10:uidLastSave="{00000000-0000-0000-0000-000000000000}"/>
  <bookViews>
    <workbookView xWindow="-120" yWindow="-120" windowWidth="29040" windowHeight="15720" xr2:uid="{52013535-E050-4521-8A0C-665BAA335743}"/>
  </bookViews>
  <sheets>
    <sheet name="Varying Anti-nodes" sheetId="2" r:id="rId1"/>
    <sheet name="Varying Tension" sheetId="1" r:id="rId2"/>
    <sheet name="Sample String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E23" i="3"/>
  <c r="F23" i="3" s="1"/>
  <c r="D16" i="1" s="1"/>
  <c r="D22" i="3"/>
  <c r="E22" i="3"/>
  <c r="C15" i="1" s="1"/>
  <c r="D23" i="3"/>
  <c r="D14" i="1" s="1"/>
  <c r="D15" i="1"/>
  <c r="C14" i="1"/>
  <c r="C3" i="3"/>
  <c r="C2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J4" i="1"/>
  <c r="J5" i="1"/>
  <c r="J6" i="1"/>
  <c r="J7" i="1"/>
  <c r="J8" i="1"/>
  <c r="J9" i="1"/>
  <c r="J10" i="1"/>
  <c r="J11" i="1"/>
  <c r="J12" i="1"/>
  <c r="J13" i="1"/>
  <c r="J14" i="1"/>
  <c r="K4" i="1"/>
  <c r="K5" i="1"/>
  <c r="K6" i="1"/>
  <c r="K7" i="1"/>
  <c r="K8" i="1"/>
  <c r="K9" i="1"/>
  <c r="K10" i="1"/>
  <c r="K11" i="1"/>
  <c r="K12" i="1"/>
  <c r="K13" i="1"/>
  <c r="K14" i="1"/>
  <c r="I18" i="1" a="1"/>
  <c r="I19" i="1" s="1"/>
  <c r="J25" i="1" s="1"/>
  <c r="K25" i="1" s="1"/>
  <c r="K28" i="1" s="1"/>
  <c r="K29" i="1" s="1"/>
  <c r="K30" i="1" s="1"/>
  <c r="C18" i="1"/>
  <c r="C20" i="1" s="1"/>
  <c r="C22" i="1" s="1"/>
  <c r="D19" i="1"/>
  <c r="C19" i="1"/>
  <c r="D18" i="1"/>
  <c r="I19" i="2" a="1"/>
  <c r="J19" i="2" s="1"/>
  <c r="C17" i="1"/>
  <c r="C21" i="1"/>
  <c r="C5" i="1"/>
  <c r="C4" i="1"/>
  <c r="C3" i="1"/>
  <c r="C16" i="2"/>
  <c r="C18" i="2"/>
  <c r="C17" i="2"/>
  <c r="C19" i="2"/>
  <c r="C20" i="2"/>
  <c r="C21" i="2" s="1"/>
  <c r="C23" i="1" l="1"/>
  <c r="C24" i="1" s="1"/>
  <c r="J19" i="1"/>
  <c r="J18" i="1"/>
  <c r="I20" i="2"/>
  <c r="I25" i="2" s="1"/>
  <c r="J25" i="2" s="1"/>
  <c r="J27" i="2" s="1"/>
  <c r="J28" i="2" s="1"/>
  <c r="I19" i="2"/>
  <c r="F22" i="3"/>
  <c r="C16" i="1" s="1"/>
  <c r="I18" i="1"/>
  <c r="J20" i="2"/>
  <c r="I22" i="2" l="1"/>
  <c r="L28" i="2" s="1"/>
  <c r="I26" i="2"/>
  <c r="J26" i="2" s="1"/>
  <c r="J27" i="1"/>
  <c r="K27" i="1" s="1"/>
  <c r="I21" i="1"/>
  <c r="I22" i="1" s="1"/>
  <c r="M29" i="1" s="1"/>
  <c r="J26" i="1"/>
  <c r="K26" i="1" s="1"/>
</calcChain>
</file>

<file path=xl/sharedStrings.xml><?xml version="1.0" encoding="utf-8"?>
<sst xmlns="http://schemas.openxmlformats.org/spreadsheetml/2006/main" count="150" uniqueCount="88">
  <si>
    <t>My Name:</t>
  </si>
  <si>
    <t>Partner's Name:</t>
  </si>
  <si>
    <t>Date of Lab:</t>
  </si>
  <si>
    <t>m</t>
  </si>
  <si>
    <t>g</t>
  </si>
  <si>
    <t>f</t>
  </si>
  <si>
    <t>Hz</t>
  </si>
  <si>
    <t>g/m</t>
  </si>
  <si>
    <t>L</t>
  </si>
  <si>
    <t>n</t>
  </si>
  <si>
    <t>l</t>
  </si>
  <si>
    <t>N</t>
  </si>
  <si>
    <t>m/s</t>
  </si>
  <si>
    <t>v</t>
  </si>
  <si>
    <r>
      <t>m/s</t>
    </r>
    <r>
      <rPr>
        <vertAlign val="superscript"/>
        <sz val="10"/>
        <rFont val="Arial"/>
        <family val="2"/>
      </rPr>
      <t>2</t>
    </r>
  </si>
  <si>
    <t>Direct Measurements</t>
  </si>
  <si>
    <t>Calculations</t>
  </si>
  <si>
    <t>kg/m</t>
  </si>
  <si>
    <t>(unit conversion)</t>
  </si>
  <si>
    <t>(from hanging mass…)</t>
  </si>
  <si>
    <r>
      <t>(from</t>
    </r>
    <r>
      <rPr>
        <i/>
        <sz val="10"/>
        <rFont val="Arial"/>
        <family val="2"/>
      </rPr>
      <t xml:space="preserve"> v = f</t>
    </r>
    <r>
      <rPr>
        <i/>
        <sz val="10"/>
        <rFont val="Symbol"/>
        <family val="1"/>
        <charset val="2"/>
      </rPr>
      <t>l</t>
    </r>
    <r>
      <rPr>
        <sz val="10"/>
        <rFont val="Arial"/>
      </rPr>
      <t>)</t>
    </r>
  </si>
  <si>
    <r>
      <t>(uses</t>
    </r>
    <r>
      <rPr>
        <i/>
        <sz val="10"/>
        <rFont val="Arial"/>
        <family val="2"/>
      </rPr>
      <t xml:space="preserve"> v</t>
    </r>
    <r>
      <rPr>
        <sz val="10"/>
        <rFont val="Arial"/>
      </rPr>
      <t>…)</t>
    </r>
  </si>
  <si>
    <t>(just a unit conversion)</t>
  </si>
  <si>
    <t>Part 1) &amp; 2)</t>
  </si>
  <si>
    <t>Harmonics</t>
  </si>
  <si>
    <t>"loops"= antinodes</t>
  </si>
  <si>
    <r>
      <t>f</t>
    </r>
    <r>
      <rPr>
        <b/>
        <sz val="10"/>
        <rFont val="Arial"/>
        <family val="2"/>
      </rPr>
      <t xml:space="preserve"> (Hz)</t>
    </r>
  </si>
  <si>
    <r>
      <t xml:space="preserve">T </t>
    </r>
    <r>
      <rPr>
        <b/>
        <sz val="10"/>
        <rFont val="Arial"/>
        <family val="2"/>
      </rPr>
      <t>or</t>
    </r>
    <r>
      <rPr>
        <b/>
        <i/>
        <sz val="10"/>
        <rFont val="Arial"/>
        <family val="2"/>
      </rPr>
      <t xml:space="preserve"> </t>
    </r>
    <r>
      <rPr>
        <b/>
        <i/>
        <sz val="10"/>
        <rFont val="Symbol"/>
        <family val="1"/>
        <charset val="2"/>
      </rPr>
      <t>t</t>
    </r>
  </si>
  <si>
    <t>Linest</t>
  </si>
  <si>
    <t>Value</t>
  </si>
  <si>
    <t>Uncert</t>
  </si>
  <si>
    <t>Uncertainty Calculations:</t>
  </si>
  <si>
    <r>
      <t>(just using 2</t>
    </r>
    <r>
      <rPr>
        <i/>
        <sz val="10"/>
        <rFont val="Arial"/>
        <family val="2"/>
      </rPr>
      <t>L</t>
    </r>
    <r>
      <rPr>
        <sz val="10"/>
        <rFont val="Arial"/>
      </rPr>
      <t>/</t>
    </r>
    <r>
      <rPr>
        <i/>
        <sz val="10"/>
        <rFont val="Arial"/>
        <family val="2"/>
      </rPr>
      <t>n</t>
    </r>
    <r>
      <rPr>
        <sz val="10"/>
        <rFont val="Arial"/>
      </rPr>
      <t>)</t>
    </r>
  </si>
  <si>
    <t xml:space="preserve">kg </t>
  </si>
  <si>
    <t>sum</t>
  </si>
  <si>
    <t>squared…</t>
  </si>
  <si>
    <r>
      <t xml:space="preserve">Total </t>
    </r>
    <r>
      <rPr>
        <b/>
        <i/>
        <sz val="10"/>
        <rFont val="Symbol"/>
        <family val="1"/>
        <charset val="2"/>
      </rPr>
      <t>m</t>
    </r>
    <r>
      <rPr>
        <b/>
        <sz val="10"/>
        <rFont val="Arial"/>
        <family val="2"/>
      </rPr>
      <t xml:space="preserve"> uncert:</t>
    </r>
  </si>
  <si>
    <t>Presentation Format:</t>
  </si>
  <si>
    <t>Part 3) &amp; 4)</t>
  </si>
  <si>
    <t xml:space="preserve">value: </t>
  </si>
  <si>
    <t xml:space="preserve">uncert: </t>
  </si>
  <si>
    <t>mentioned in manual…)</t>
  </si>
  <si>
    <r>
      <t>f</t>
    </r>
    <r>
      <rPr>
        <b/>
        <vertAlign val="subscript"/>
        <sz val="10"/>
        <rFont val="Arial"/>
        <family val="2"/>
      </rPr>
      <t>3</t>
    </r>
  </si>
  <si>
    <r>
      <t>Tension</t>
    </r>
    <r>
      <rPr>
        <b/>
        <i/>
        <sz val="10"/>
        <rFont val="Arial"/>
        <family val="2"/>
      </rPr>
      <t xml:space="preserve"> </t>
    </r>
    <r>
      <rPr>
        <b/>
        <i/>
        <sz val="10"/>
        <rFont val="Symbol"/>
        <family val="1"/>
        <charset val="2"/>
      </rPr>
      <t xml:space="preserve">t  </t>
    </r>
  </si>
  <si>
    <t>PHYS 126 Lab 01: Waves on a string</t>
  </si>
  <si>
    <t>sum of squares</t>
  </si>
  <si>
    <r>
      <t>(d</t>
    </r>
    <r>
      <rPr>
        <i/>
        <sz val="10"/>
        <rFont val="Arial"/>
        <family val="2"/>
      </rPr>
      <t>v</t>
    </r>
    <r>
      <rPr>
        <sz val="10"/>
        <rFont val="Arial"/>
      </rPr>
      <t>/d</t>
    </r>
    <r>
      <rPr>
        <i/>
        <sz val="10"/>
        <rFont val="Arial"/>
        <family val="2"/>
      </rPr>
      <t>slope</t>
    </r>
    <r>
      <rPr>
        <sz val="10"/>
        <rFont val="Arial"/>
      </rPr>
      <t>)</t>
    </r>
    <r>
      <rPr>
        <sz val="10"/>
        <rFont val="Arial"/>
        <family val="2"/>
      </rPr>
      <t>*(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slope</t>
    </r>
    <r>
      <rPr>
        <sz val="10"/>
        <rFont val="Arial"/>
        <family val="2"/>
      </rPr>
      <t>)</t>
    </r>
  </si>
  <si>
    <r>
      <t>(d</t>
    </r>
    <r>
      <rPr>
        <i/>
        <sz val="10"/>
        <rFont val="Arial"/>
        <family val="2"/>
      </rPr>
      <t>v</t>
    </r>
    <r>
      <rPr>
        <sz val="10"/>
        <rFont val="Arial"/>
      </rPr>
      <t>/d</t>
    </r>
    <r>
      <rPr>
        <i/>
        <sz val="10"/>
        <rFont val="Arial"/>
        <family val="2"/>
      </rPr>
      <t>L</t>
    </r>
    <r>
      <rPr>
        <sz val="10"/>
        <rFont val="Arial"/>
        <family val="2"/>
      </rPr>
      <t>)</t>
    </r>
    <r>
      <rPr>
        <i/>
        <sz val="10"/>
        <rFont val="Arial"/>
        <family val="2"/>
      </rPr>
      <t>*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L</t>
    </r>
    <r>
      <rPr>
        <sz val="10"/>
        <rFont val="Arial"/>
        <family val="2"/>
      </rPr>
      <t>)</t>
    </r>
  </si>
  <si>
    <t xml:space="preserve">v </t>
  </si>
  <si>
    <r>
      <t xml:space="preserve">Total </t>
    </r>
    <r>
      <rPr>
        <b/>
        <sz val="10"/>
        <rFont val="Symbol"/>
        <family val="1"/>
        <charset val="2"/>
      </rPr>
      <t>D</t>
    </r>
    <r>
      <rPr>
        <b/>
        <i/>
        <sz val="10"/>
        <rFont val="Arial"/>
        <family val="2"/>
      </rPr>
      <t>v</t>
    </r>
    <r>
      <rPr>
        <b/>
        <sz val="10"/>
        <rFont val="Arial"/>
        <family val="2"/>
      </rPr>
      <t>:</t>
    </r>
  </si>
  <si>
    <t>Slope</t>
  </si>
  <si>
    <t>Intercept</t>
  </si>
  <si>
    <r>
      <t>m</t>
    </r>
    <r>
      <rPr>
        <b/>
        <sz val="10"/>
        <rFont val="Arial"/>
        <family val="2"/>
      </rPr>
      <t xml:space="preserve"> (kg)</t>
    </r>
  </si>
  <si>
    <r>
      <t>m</t>
    </r>
    <r>
      <rPr>
        <b/>
        <sz val="10"/>
        <rFont val="Arial"/>
        <family val="2"/>
      </rPr>
      <t xml:space="preserve"> (g)</t>
    </r>
  </si>
  <si>
    <t>PHYS 126 Lab: Waves on a string, Part B</t>
  </si>
  <si>
    <t>Part 5)</t>
  </si>
  <si>
    <t>Parts 5) &amp; 6): n = 3 anti-nodes</t>
  </si>
  <si>
    <t>One-time Calculations</t>
  </si>
  <si>
    <r>
      <t>x = f</t>
    </r>
    <r>
      <rPr>
        <b/>
        <vertAlign val="superscript"/>
        <sz val="10"/>
        <rFont val="Arial"/>
        <family val="2"/>
      </rPr>
      <t>2</t>
    </r>
  </si>
  <si>
    <r>
      <t>(d</t>
    </r>
    <r>
      <rPr>
        <i/>
        <sz val="10"/>
        <rFont val="Symbol"/>
        <family val="1"/>
        <charset val="2"/>
      </rPr>
      <t>m</t>
    </r>
    <r>
      <rPr>
        <sz val="10"/>
        <rFont val="Arial"/>
      </rPr>
      <t>/d</t>
    </r>
    <r>
      <rPr>
        <i/>
        <sz val="10"/>
        <rFont val="Arial"/>
        <family val="2"/>
      </rPr>
      <t>slope</t>
    </r>
    <r>
      <rPr>
        <sz val="10"/>
        <rFont val="Arial"/>
      </rPr>
      <t>)</t>
    </r>
    <r>
      <rPr>
        <sz val="10"/>
        <rFont val="Arial"/>
        <family val="2"/>
      </rPr>
      <t>*(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slope</t>
    </r>
    <r>
      <rPr>
        <sz val="10"/>
        <rFont val="Arial"/>
        <family val="2"/>
      </rPr>
      <t>)</t>
    </r>
  </si>
  <si>
    <r>
      <t>(d</t>
    </r>
    <r>
      <rPr>
        <i/>
        <sz val="10"/>
        <rFont val="Symbol"/>
        <family val="1"/>
        <charset val="2"/>
      </rPr>
      <t>m</t>
    </r>
    <r>
      <rPr>
        <sz val="10"/>
        <rFont val="Arial"/>
      </rPr>
      <t>/d</t>
    </r>
    <r>
      <rPr>
        <i/>
        <sz val="10"/>
        <rFont val="Arial"/>
        <family val="2"/>
      </rPr>
      <t>g</t>
    </r>
    <r>
      <rPr>
        <sz val="10"/>
        <rFont val="Arial"/>
        <family val="2"/>
      </rPr>
      <t>)</t>
    </r>
    <r>
      <rPr>
        <i/>
        <sz val="10"/>
        <rFont val="Arial"/>
        <family val="2"/>
      </rPr>
      <t>*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g</t>
    </r>
    <r>
      <rPr>
        <sz val="10"/>
        <rFont val="Arial"/>
        <family val="2"/>
      </rPr>
      <t>)</t>
    </r>
  </si>
  <si>
    <r>
      <t>(d</t>
    </r>
    <r>
      <rPr>
        <i/>
        <sz val="10"/>
        <rFont val="Symbol"/>
        <family val="1"/>
        <charset val="2"/>
      </rPr>
      <t>m</t>
    </r>
    <r>
      <rPr>
        <sz val="10"/>
        <rFont val="Arial"/>
      </rPr>
      <t>/d</t>
    </r>
    <r>
      <rPr>
        <i/>
        <sz val="10"/>
        <rFont val="Arial"/>
        <family val="2"/>
      </rPr>
      <t>L</t>
    </r>
    <r>
      <rPr>
        <sz val="10"/>
        <rFont val="Arial"/>
        <family val="2"/>
      </rPr>
      <t>)</t>
    </r>
    <r>
      <rPr>
        <i/>
        <sz val="10"/>
        <rFont val="Arial"/>
        <family val="2"/>
      </rPr>
      <t>*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L</t>
    </r>
    <r>
      <rPr>
        <sz val="10"/>
        <rFont val="Arial"/>
        <family val="2"/>
      </rPr>
      <t>)</t>
    </r>
  </si>
  <si>
    <t>Color Guide</t>
  </si>
  <si>
    <t>Data entry</t>
  </si>
  <si>
    <t>Labels</t>
  </si>
  <si>
    <t>Results</t>
  </si>
  <si>
    <t>Main Results</t>
  </si>
  <si>
    <t>who?</t>
  </si>
  <si>
    <t>Length (cm)</t>
  </si>
  <si>
    <t>Mass( g)</t>
  </si>
  <si>
    <r>
      <t>m</t>
    </r>
    <r>
      <rPr>
        <sz val="10"/>
        <rFont val="Arial"/>
        <family val="2"/>
      </rPr>
      <t xml:space="preserve"> (g/cm)</t>
    </r>
  </si>
  <si>
    <t>cm</t>
  </si>
  <si>
    <t>ave:</t>
  </si>
  <si>
    <t>stdev</t>
  </si>
  <si>
    <r>
      <t xml:space="preserve">(This is a one-time check of </t>
    </r>
    <r>
      <rPr>
        <i/>
        <sz val="10"/>
        <rFont val="Symbol"/>
        <family val="1"/>
        <charset val="2"/>
      </rPr>
      <t>m</t>
    </r>
    <r>
      <rPr>
        <sz val="10"/>
        <rFont val="Arial"/>
        <family val="2"/>
      </rPr>
      <t>)</t>
    </r>
  </si>
  <si>
    <r>
      <t>(</t>
    </r>
    <r>
      <rPr>
        <sz val="10"/>
        <rFont val="Symbol"/>
        <family val="1"/>
        <charset val="2"/>
      </rPr>
      <t>D</t>
    </r>
    <r>
      <rPr>
        <i/>
        <sz val="10"/>
        <rFont val="Arial"/>
        <family val="2"/>
      </rPr>
      <t>L</t>
    </r>
    <r>
      <rPr>
        <sz val="10"/>
        <rFont val="Arial"/>
      </rPr>
      <t xml:space="preserve"> is large because of issue</t>
    </r>
  </si>
  <si>
    <r>
      <t>Sample string</t>
    </r>
    <r>
      <rPr>
        <b/>
        <i/>
        <sz val="10"/>
        <rFont val="Arial"/>
        <family val="2"/>
      </rPr>
      <t xml:space="preserve"> L</t>
    </r>
  </si>
  <si>
    <r>
      <t>Sample string</t>
    </r>
    <r>
      <rPr>
        <b/>
        <i/>
        <sz val="10"/>
        <rFont val="Arial"/>
        <family val="2"/>
      </rPr>
      <t xml:space="preserve"> m</t>
    </r>
  </si>
  <si>
    <r>
      <t>Sample string</t>
    </r>
    <r>
      <rPr>
        <b/>
        <i/>
        <sz val="10"/>
        <rFont val="Arial"/>
        <family val="2"/>
      </rPr>
      <t xml:space="preserve"> </t>
    </r>
    <r>
      <rPr>
        <b/>
        <i/>
        <sz val="10"/>
        <rFont val="Symbol"/>
        <family val="1"/>
        <charset val="2"/>
      </rPr>
      <t>m</t>
    </r>
  </si>
  <si>
    <r>
      <t xml:space="preserve">(this is a one-time check of </t>
    </r>
    <r>
      <rPr>
        <i/>
        <sz val="10"/>
        <rFont val="Symbol"/>
        <family val="1"/>
        <charset val="2"/>
      </rPr>
      <t>m</t>
    </r>
    <r>
      <rPr>
        <sz val="10"/>
        <rFont val="Arial"/>
        <family val="2"/>
      </rPr>
      <t>)</t>
    </r>
  </si>
  <si>
    <r>
      <t xml:space="preserve">hanging </t>
    </r>
    <r>
      <rPr>
        <b/>
        <i/>
        <sz val="10"/>
        <rFont val="Arial"/>
        <family val="2"/>
      </rPr>
      <t>m</t>
    </r>
  </si>
  <si>
    <r>
      <t>actual</t>
    </r>
    <r>
      <rPr>
        <b/>
        <i/>
        <sz val="10"/>
        <rFont val="Arial"/>
        <family val="2"/>
      </rPr>
      <t xml:space="preserve"> L</t>
    </r>
  </si>
  <si>
    <r>
      <t xml:space="preserve">my calculated </t>
    </r>
    <r>
      <rPr>
        <b/>
        <i/>
        <sz val="10"/>
        <rFont val="Symbol"/>
        <family val="1"/>
        <charset val="2"/>
      </rPr>
      <t>m</t>
    </r>
  </si>
  <si>
    <t>kg</t>
  </si>
  <si>
    <t>(from 1st tab)</t>
  </si>
  <si>
    <r>
      <t>(using</t>
    </r>
    <r>
      <rPr>
        <i/>
        <sz val="10"/>
        <rFont val="Symbol"/>
        <family val="1"/>
        <charset val="2"/>
      </rPr>
      <t xml:space="preserve"> l</t>
    </r>
    <r>
      <rPr>
        <sz val="10"/>
        <rFont val="Arial"/>
      </rPr>
      <t xml:space="preserve"> = 2</t>
    </r>
    <r>
      <rPr>
        <i/>
        <sz val="10"/>
        <rFont val="Arial"/>
        <family val="2"/>
      </rPr>
      <t>L</t>
    </r>
    <r>
      <rPr>
        <sz val="10"/>
        <rFont val="Arial"/>
      </rPr>
      <t>/</t>
    </r>
    <r>
      <rPr>
        <i/>
        <sz val="10"/>
        <rFont val="Arial"/>
        <family val="2"/>
      </rPr>
      <t>n</t>
    </r>
    <r>
      <rPr>
        <sz val="10"/>
        <rFont val="Arial"/>
      </rPr>
      <t>)</t>
    </r>
  </si>
  <si>
    <t>(from 3rd tab)</t>
  </si>
  <si>
    <r>
      <t xml:space="preserve">Part 5) Determining </t>
    </r>
    <r>
      <rPr>
        <b/>
        <i/>
        <sz val="10"/>
        <rFont val="Symbol"/>
        <family val="1"/>
        <charset val="2"/>
      </rPr>
      <t>m</t>
    </r>
    <r>
      <rPr>
        <b/>
        <sz val="10"/>
        <rFont val="Arial"/>
        <family val="2"/>
      </rPr>
      <t xml:space="preserve"> from the scale with a sample string…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</si>
</sst>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8" formatCode="0.000000"/>
    <numFmt numFmtId="169" formatCode="0.00000"/>
    <numFmt numFmtId="170" formatCode="0.0000"/>
    <numFmt numFmtId="171" formatCode="0.000"/>
    <numFmt numFmtId="172" formatCode="0.0"/>
    <numFmt numFmtId="176" formatCode="\±0.00"/>
    <numFmt numFmtId="177" formatCode="\±0.000"/>
    <numFmt numFmtId="180" formatCode="\±0.0000"/>
    <numFmt numFmtId="182" formatCode="m/d/yy;@"/>
  </numFmts>
  <fonts count="15" x14ac:knownFonts="1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Symbol"/>
      <family val="1"/>
      <charset val="2"/>
    </font>
    <font>
      <i/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i/>
      <sz val="10"/>
      <name val="Symbol"/>
      <family val="1"/>
      <charset val="2"/>
    </font>
    <font>
      <sz val="10"/>
      <name val="Symbol"/>
      <family val="1"/>
      <charset val="2"/>
    </font>
    <font>
      <sz val="10"/>
      <name val="Arial"/>
      <family val="2"/>
    </font>
    <font>
      <b/>
      <vertAlign val="subscript"/>
      <sz val="10"/>
      <name val="Arial"/>
      <family val="2"/>
    </font>
    <font>
      <b/>
      <sz val="10"/>
      <name val="Symbol"/>
      <family val="1"/>
      <charset val="2"/>
    </font>
    <font>
      <b/>
      <vertAlign val="superscript"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0" xfId="0" applyBorder="1"/>
    <xf numFmtId="0" fontId="0" fillId="2" borderId="2" xfId="0" applyFill="1" applyBorder="1" applyAlignment="1">
      <alignment horizontal="left"/>
    </xf>
    <xf numFmtId="0" fontId="0" fillId="2" borderId="3" xfId="0" applyFill="1" applyBorder="1"/>
    <xf numFmtId="0" fontId="0" fillId="2" borderId="4" xfId="0" applyFill="1" applyBorder="1"/>
    <xf numFmtId="0" fontId="1" fillId="0" borderId="0" xfId="0" applyFont="1" applyAlignment="1">
      <alignment horizontal="right"/>
    </xf>
    <xf numFmtId="0" fontId="1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0" fillId="3" borderId="1" xfId="0" applyFill="1" applyBorder="1"/>
    <xf numFmtId="169" fontId="0" fillId="3" borderId="1" xfId="0" applyNumberFormat="1" applyFill="1" applyBorder="1"/>
    <xf numFmtId="170" fontId="0" fillId="3" borderId="1" xfId="0" applyNumberFormat="1" applyFill="1" applyBorder="1"/>
    <xf numFmtId="170" fontId="0" fillId="4" borderId="1" xfId="0" applyNumberFormat="1" applyFill="1" applyBorder="1"/>
    <xf numFmtId="171" fontId="0" fillId="4" borderId="1" xfId="0" applyNumberFormat="1" applyFill="1" applyBorder="1"/>
    <xf numFmtId="2" fontId="0" fillId="2" borderId="1" xfId="0" applyNumberFormat="1" applyFill="1" applyBorder="1"/>
    <xf numFmtId="0" fontId="2" fillId="5" borderId="1" xfId="0" applyFont="1" applyFill="1" applyBorder="1"/>
    <xf numFmtId="171" fontId="0" fillId="0" borderId="0" xfId="0" applyNumberFormat="1" applyFill="1" applyBorder="1"/>
    <xf numFmtId="176" fontId="0" fillId="2" borderId="1" xfId="0" applyNumberFormat="1" applyFill="1" applyBorder="1"/>
    <xf numFmtId="0" fontId="0" fillId="5" borderId="2" xfId="0" applyFill="1" applyBorder="1"/>
    <xf numFmtId="0" fontId="0" fillId="5" borderId="4" xfId="0" applyFill="1" applyBorder="1" applyAlignment="1">
      <alignment horizontal="right"/>
    </xf>
    <xf numFmtId="0" fontId="0" fillId="3" borderId="5" xfId="0" applyFill="1" applyBorder="1"/>
    <xf numFmtId="0" fontId="0" fillId="3" borderId="4" xfId="0" applyFill="1" applyBorder="1"/>
    <xf numFmtId="0" fontId="0" fillId="5" borderId="6" xfId="0" applyFill="1" applyBorder="1" applyAlignment="1">
      <alignment horizontal="right"/>
    </xf>
    <xf numFmtId="0" fontId="1" fillId="5" borderId="4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3" borderId="7" xfId="0" applyFill="1" applyBorder="1" applyAlignment="1">
      <alignment horizontal="right"/>
    </xf>
    <xf numFmtId="0" fontId="0" fillId="0" borderId="0" xfId="0" applyFill="1" applyBorder="1"/>
    <xf numFmtId="0" fontId="1" fillId="5" borderId="2" xfId="0" applyFont="1" applyFill="1" applyBorder="1"/>
    <xf numFmtId="0" fontId="0" fillId="5" borderId="3" xfId="0" applyFill="1" applyBorder="1"/>
    <xf numFmtId="0" fontId="0" fillId="5" borderId="4" xfId="0" applyFill="1" applyBorder="1"/>
    <xf numFmtId="0" fontId="0" fillId="0" borderId="0" xfId="0" applyFill="1"/>
    <xf numFmtId="170" fontId="0" fillId="0" borderId="0" xfId="0" applyNumberFormat="1" applyFill="1" applyBorder="1"/>
    <xf numFmtId="0" fontId="0" fillId="4" borderId="1" xfId="0" applyFill="1" applyBorder="1"/>
    <xf numFmtId="0" fontId="0" fillId="5" borderId="1" xfId="0" applyFill="1" applyBorder="1"/>
    <xf numFmtId="0" fontId="1" fillId="5" borderId="1" xfId="0" applyFont="1" applyFill="1" applyBorder="1" applyAlignment="1">
      <alignment horizontal="right"/>
    </xf>
    <xf numFmtId="0" fontId="4" fillId="5" borderId="1" xfId="0" applyFont="1" applyFill="1" applyBorder="1" applyAlignment="1">
      <alignment horizontal="right"/>
    </xf>
    <xf numFmtId="169" fontId="0" fillId="3" borderId="5" xfId="0" applyNumberFormat="1" applyFill="1" applyBorder="1"/>
    <xf numFmtId="171" fontId="0" fillId="3" borderId="1" xfId="0" applyNumberFormat="1" applyFill="1" applyBorder="1"/>
    <xf numFmtId="0" fontId="0" fillId="5" borderId="8" xfId="0" applyFill="1" applyBorder="1"/>
    <xf numFmtId="169" fontId="0" fillId="3" borderId="7" xfId="0" applyNumberFormat="1" applyFill="1" applyBorder="1"/>
    <xf numFmtId="177" fontId="0" fillId="4" borderId="4" xfId="0" applyNumberFormat="1" applyFill="1" applyBorder="1"/>
    <xf numFmtId="0" fontId="0" fillId="5" borderId="9" xfId="0" applyFill="1" applyBorder="1"/>
    <xf numFmtId="0" fontId="1" fillId="5" borderId="6" xfId="0" applyFont="1" applyFill="1" applyBorder="1" applyAlignment="1">
      <alignment horizontal="right"/>
    </xf>
    <xf numFmtId="177" fontId="0" fillId="3" borderId="1" xfId="0" applyNumberFormat="1" applyFill="1" applyBorder="1"/>
    <xf numFmtId="176" fontId="0" fillId="3" borderId="1" xfId="0" applyNumberFormat="1" applyFill="1" applyBorder="1"/>
    <xf numFmtId="0" fontId="0" fillId="3" borderId="2" xfId="0" applyFill="1" applyBorder="1" applyAlignment="1">
      <alignment horizontal="left"/>
    </xf>
    <xf numFmtId="0" fontId="0" fillId="3" borderId="3" xfId="0" applyFill="1" applyBorder="1"/>
    <xf numFmtId="0" fontId="1" fillId="5" borderId="1" xfId="0" applyFont="1" applyFill="1" applyBorder="1"/>
    <xf numFmtId="0" fontId="2" fillId="5" borderId="1" xfId="0" applyFont="1" applyFill="1" applyBorder="1" applyAlignment="1">
      <alignment horizontal="right"/>
    </xf>
    <xf numFmtId="0" fontId="3" fillId="5" borderId="1" xfId="0" applyFont="1" applyFill="1" applyBorder="1" applyAlignment="1">
      <alignment horizontal="right"/>
    </xf>
    <xf numFmtId="0" fontId="1" fillId="5" borderId="2" xfId="0" applyFont="1" applyFill="1" applyBorder="1" applyAlignment="1">
      <alignment horizontal="left"/>
    </xf>
    <xf numFmtId="0" fontId="1" fillId="5" borderId="3" xfId="0" applyFont="1" applyFill="1" applyBorder="1"/>
    <xf numFmtId="0" fontId="2" fillId="5" borderId="10" xfId="0" applyFont="1" applyFill="1" applyBorder="1"/>
    <xf numFmtId="172" fontId="0" fillId="3" borderId="1" xfId="0" applyNumberFormat="1" applyFill="1" applyBorder="1"/>
    <xf numFmtId="0" fontId="0" fillId="6" borderId="1" xfId="0" applyFill="1" applyBorder="1"/>
    <xf numFmtId="180" fontId="0" fillId="0" borderId="0" xfId="0" applyNumberFormat="1" applyFill="1" applyBorder="1"/>
    <xf numFmtId="0" fontId="1" fillId="5" borderId="1" xfId="0" applyFont="1" applyFill="1" applyBorder="1" applyAlignment="1">
      <alignment horizontal="center"/>
    </xf>
    <xf numFmtId="0" fontId="9" fillId="0" borderId="0" xfId="0" applyFont="1"/>
    <xf numFmtId="0" fontId="8" fillId="5" borderId="1" xfId="0" applyFont="1" applyFill="1" applyBorder="1"/>
    <xf numFmtId="170" fontId="0" fillId="7" borderId="1" xfId="0" applyNumberFormat="1" applyFill="1" applyBorder="1"/>
    <xf numFmtId="0" fontId="0" fillId="0" borderId="0" xfId="0" applyFill="1" applyBorder="1" applyAlignment="1">
      <alignment horizontal="right"/>
    </xf>
    <xf numFmtId="2" fontId="0" fillId="0" borderId="0" xfId="0" applyNumberFormat="1" applyFill="1" applyBorder="1"/>
    <xf numFmtId="168" fontId="0" fillId="0" borderId="0" xfId="0" applyNumberFormat="1" applyFill="1" applyBorder="1"/>
    <xf numFmtId="0" fontId="1" fillId="5" borderId="10" xfId="0" applyFont="1" applyFill="1" applyBorder="1" applyAlignment="1">
      <alignment horizontal="right"/>
    </xf>
    <xf numFmtId="182" fontId="0" fillId="3" borderId="11" xfId="0" applyNumberFormat="1" applyFill="1" applyBorder="1" applyAlignment="1">
      <alignment horizontal="left"/>
    </xf>
    <xf numFmtId="0" fontId="1" fillId="5" borderId="2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176" fontId="0" fillId="0" borderId="0" xfId="0" applyNumberFormat="1" applyFill="1" applyBorder="1"/>
    <xf numFmtId="169" fontId="0" fillId="7" borderId="1" xfId="0" applyNumberFormat="1" applyFill="1" applyBorder="1"/>
    <xf numFmtId="171" fontId="0" fillId="2" borderId="1" xfId="0" applyNumberFormat="1" applyFill="1" applyBorder="1"/>
    <xf numFmtId="0" fontId="9" fillId="0" borderId="0" xfId="0" applyFont="1" applyFill="1" applyBorder="1"/>
    <xf numFmtId="180" fontId="0" fillId="3" borderId="1" xfId="0" applyNumberFormat="1" applyFill="1" applyBorder="1"/>
    <xf numFmtId="0" fontId="14" fillId="0" borderId="0" xfId="0" applyFont="1"/>
    <xf numFmtId="0" fontId="14" fillId="0" borderId="0" xfId="0" applyFont="1" applyFill="1" applyBorder="1"/>
    <xf numFmtId="49" fontId="0" fillId="3" borderId="2" xfId="0" applyNumberFormat="1" applyFill="1" applyBorder="1" applyAlignment="1">
      <alignment horizontal="left"/>
    </xf>
    <xf numFmtId="49" fontId="0" fillId="3" borderId="3" xfId="0" applyNumberFormat="1" applyFill="1" applyBorder="1"/>
    <xf numFmtId="49" fontId="0" fillId="3" borderId="4" xfId="0" applyNumberFormat="1" applyFill="1" applyBorder="1"/>
    <xf numFmtId="49" fontId="0" fillId="3" borderId="12" xfId="0" applyNumberFormat="1" applyFill="1" applyBorder="1" applyAlignment="1">
      <alignment horizontal="left"/>
    </xf>
    <xf numFmtId="49" fontId="0" fillId="3" borderId="13" xfId="0" applyNumberFormat="1" applyFill="1" applyBorder="1"/>
    <xf numFmtId="49" fontId="0" fillId="3" borderId="5" xfId="0" applyNumberFormat="1" applyFill="1" applyBorder="1"/>
    <xf numFmtId="0" fontId="0" fillId="2" borderId="13" xfId="0" applyFill="1" applyBorder="1"/>
    <xf numFmtId="0" fontId="0" fillId="2" borderId="5" xfId="0" applyFill="1" applyBorder="1"/>
    <xf numFmtId="0" fontId="1" fillId="5" borderId="8" xfId="0" applyFont="1" applyFill="1" applyBorder="1"/>
    <xf numFmtId="0" fontId="0" fillId="2" borderId="12" xfId="0" applyFill="1" applyBorder="1" applyAlignment="1">
      <alignment horizontal="left"/>
    </xf>
    <xf numFmtId="49" fontId="0" fillId="2" borderId="2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Waves on a String: Varying Frequency </a:t>
            </a:r>
          </a:p>
        </c:rich>
      </c:tx>
      <c:layout>
        <c:manualLayout>
          <c:xMode val="edge"/>
          <c:yMode val="edge"/>
          <c:x val="0.2069721350190703"/>
          <c:y val="3.5928280049331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36423305639183"/>
          <c:y val="0.15568885035912114"/>
          <c:w val="0.75599289384381352"/>
          <c:h val="0.63473146684872472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6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FF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layout>
                <c:manualLayout>
                  <c:x val="-0.23244843590151237"/>
                  <c:y val="3.8835427140988921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strRef>
              <c:f>'Varying Anti-nodes'!$I$6:$I$188</c:f>
              <c:strCach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1">
                  <c:v>Linest</c:v>
                </c:pt>
                <c:pt idx="12">
                  <c:v>Slope</c:v>
                </c:pt>
                <c:pt idx="13">
                  <c:v>#VALUE!</c:v>
                </c:pt>
                <c:pt idx="14">
                  <c:v>#VALUE!</c:v>
                </c:pt>
                <c:pt idx="16">
                  <c:v>#VALUE!</c:v>
                </c:pt>
                <c:pt idx="19">
                  <c:v>#VALUE!</c:v>
                </c:pt>
                <c:pt idx="20">
                  <c:v>#VALUE!</c:v>
                </c:pt>
                <c:pt idx="21">
                  <c:v>sum of squares</c:v>
                </c:pt>
                <c:pt idx="22">
                  <c:v>Total Dv:</c:v>
                </c:pt>
              </c:strCache>
            </c:strRef>
          </c:xVal>
          <c:yVal>
            <c:numRef>
              <c:f>'Varying Anti-nodes'!$J$6:$J$15</c:f>
              <c:numCache>
                <c:formatCode>0.00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E6-4859-85E4-349ECF053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3545056"/>
        <c:axId val="1"/>
      </c:scatterChart>
      <c:valAx>
        <c:axId val="1613545056"/>
        <c:scaling>
          <c:orientation val="minMax"/>
          <c:max val="12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Anti-nodes "</a:t>
                </a:r>
                <a:r>
                  <a:rPr lang="en-US" sz="1200" b="1" i="1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n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"</a:t>
                </a:r>
              </a:p>
            </c:rich>
          </c:tx>
          <c:layout>
            <c:manualLayout>
              <c:xMode val="edge"/>
              <c:yMode val="edge"/>
              <c:x val="0.43137346393792275"/>
              <c:y val="0.898204787654555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3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Frequency (Hz)</a:t>
                </a:r>
              </a:p>
            </c:rich>
          </c:tx>
          <c:layout>
            <c:manualLayout>
              <c:xMode val="edge"/>
              <c:yMode val="edge"/>
              <c:x val="3.0501089324618737E-2"/>
              <c:y val="0.2904196312810296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13545056"/>
        <c:crosses val="autoZero"/>
        <c:crossBetween val="midCat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Waves on a String: Varying Tension</a:t>
            </a:r>
          </a:p>
        </c:rich>
      </c:tx>
      <c:layout>
        <c:manualLayout>
          <c:xMode val="edge"/>
          <c:yMode val="edge"/>
          <c:x val="0.22657993837726806"/>
          <c:y val="3.5928280049331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36423305639183"/>
          <c:y val="0.15568885035912114"/>
          <c:w val="0.73638500898907477"/>
          <c:h val="0.63473146684872472"/>
        </c:manualLayout>
      </c:layout>
      <c:scatterChart>
        <c:scatterStyle val="lineMarker"/>
        <c:varyColors val="0"/>
        <c:ser>
          <c:idx val="0"/>
          <c:order val="0"/>
          <c:tx>
            <c:strRef>
              <c:f>'Varying Tension'!$J$3</c:f>
              <c:strCache>
                <c:ptCount val="1"/>
                <c:pt idx="0">
                  <c:v>x = f2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FF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layout>
                <c:manualLayout>
                  <c:x val="-0.24395189088746344"/>
                  <c:y val="3.703589852076089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'Varying Tension'!$J$4:$J$14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'Varying Tension'!$H$4:$H$14</c:f>
              <c:numCache>
                <c:formatCode>General</c:formatCode>
                <c:ptCount val="11"/>
                <c:pt idx="0">
                  <c:v>50</c:v>
                </c:pt>
                <c:pt idx="1">
                  <c:v>75</c:v>
                </c:pt>
                <c:pt idx="2">
                  <c:v>100</c:v>
                </c:pt>
                <c:pt idx="3">
                  <c:v>125</c:v>
                </c:pt>
                <c:pt idx="4">
                  <c:v>150</c:v>
                </c:pt>
                <c:pt idx="5">
                  <c:v>175</c:v>
                </c:pt>
                <c:pt idx="6">
                  <c:v>200</c:v>
                </c:pt>
                <c:pt idx="7">
                  <c:v>225</c:v>
                </c:pt>
                <c:pt idx="8">
                  <c:v>250</c:v>
                </c:pt>
                <c:pt idx="9">
                  <c:v>275</c:v>
                </c:pt>
                <c:pt idx="10">
                  <c:v>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B2-4E60-9223-DD643AFA8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3545536"/>
        <c:axId val="1"/>
      </c:scatterChart>
      <c:valAx>
        <c:axId val="1613545536"/>
        <c:scaling>
          <c:orientation val="minMax"/>
          <c:max val="6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Frequency</a:t>
                </a:r>
                <a:r>
                  <a:rPr lang="en-U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(Hz</a:t>
                </a:r>
                <a:r>
                  <a:rPr lang="en-U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0.40958689946365401"/>
              <c:y val="0.8892227176422223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2000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Mass (g)</a:t>
                </a:r>
              </a:p>
            </c:rich>
          </c:tx>
          <c:layout>
            <c:manualLayout>
              <c:xMode val="edge"/>
              <c:yMode val="edge"/>
              <c:x val="3.0501198219787747E-2"/>
              <c:y val="0.3682639218290484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13545536"/>
        <c:crosses val="autoZero"/>
        <c:crossBetween val="midCat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247650</xdr:colOff>
      <xdr:row>2</xdr:row>
      <xdr:rowOff>9525</xdr:rowOff>
    </xdr:from>
    <xdr:to>
      <xdr:col>16</xdr:col>
      <xdr:colOff>180975</xdr:colOff>
      <xdr:row>21</xdr:row>
      <xdr:rowOff>76200</xdr:rowOff>
    </xdr:to>
    <xdr:graphicFrame macro="">
      <xdr:nvGraphicFramePr>
        <xdr:cNvPr id="2055" name="Chart 1">
          <a:extLst>
            <a:ext uri="{FF2B5EF4-FFF2-40B4-BE49-F238E27FC236}">
              <a16:creationId xmlns:a16="http://schemas.microsoft.com/office/drawing/2014/main" id="{85266ABF-6003-7FB6-317F-8669059409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161925</xdr:colOff>
      <xdr:row>2</xdr:row>
      <xdr:rowOff>38100</xdr:rowOff>
    </xdr:from>
    <xdr:to>
      <xdr:col>17</xdr:col>
      <xdr:colOff>95250</xdr:colOff>
      <xdr:row>21</xdr:row>
      <xdr:rowOff>104775</xdr:rowOff>
    </xdr:to>
    <xdr:graphicFrame macro="">
      <xdr:nvGraphicFramePr>
        <xdr:cNvPr id="1033" name="Chart 1">
          <a:extLst>
            <a:ext uri="{FF2B5EF4-FFF2-40B4-BE49-F238E27FC236}">
              <a16:creationId xmlns:a16="http://schemas.microsoft.com/office/drawing/2014/main" id="{4183C448-1FAF-DE58-4118-A6D8ECFC05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825C8-4DED-4261-B83E-DDEE2BD9EB1C}">
  <dimension ref="B2:N32"/>
  <sheetViews>
    <sheetView tabSelected="1" zoomScaleNormal="148" workbookViewId="0"/>
  </sheetViews>
  <sheetFormatPr defaultRowHeight="12.75" x14ac:dyDescent="0.2"/>
  <cols>
    <col min="1" max="1" width="2" customWidth="1"/>
    <col min="2" max="2" width="15.7109375" customWidth="1"/>
    <col min="3" max="3" width="12.7109375" customWidth="1"/>
    <col min="4" max="4" width="7.140625" customWidth="1"/>
    <col min="9" max="9" width="9.5703125" customWidth="1"/>
    <col min="10" max="10" width="9.85546875" customWidth="1"/>
    <col min="11" max="11" width="8.28515625" customWidth="1"/>
    <col min="12" max="12" width="21.7109375" customWidth="1"/>
  </cols>
  <sheetData>
    <row r="2" spans="2:11" x14ac:dyDescent="0.2">
      <c r="C2" s="83" t="s">
        <v>44</v>
      </c>
      <c r="D2" s="42"/>
      <c r="E2" s="42"/>
      <c r="F2" s="30"/>
    </row>
    <row r="3" spans="2:11" x14ac:dyDescent="0.2">
      <c r="B3" s="7" t="s">
        <v>2</v>
      </c>
      <c r="C3" s="85"/>
      <c r="D3" s="5"/>
      <c r="E3" s="6"/>
    </row>
    <row r="4" spans="2:11" x14ac:dyDescent="0.2">
      <c r="B4" s="7" t="s">
        <v>0</v>
      </c>
      <c r="C4" s="84"/>
      <c r="D4" s="81"/>
      <c r="E4" s="82"/>
      <c r="H4" s="7" t="s">
        <v>38</v>
      </c>
      <c r="I4" s="1" t="s">
        <v>24</v>
      </c>
    </row>
    <row r="5" spans="2:11" x14ac:dyDescent="0.2">
      <c r="B5" s="7" t="s">
        <v>1</v>
      </c>
      <c r="C5" s="4"/>
      <c r="D5" s="5"/>
      <c r="E5" s="6"/>
      <c r="I5" s="16" t="s">
        <v>9</v>
      </c>
      <c r="J5" s="16" t="s">
        <v>26</v>
      </c>
      <c r="K5" s="9"/>
    </row>
    <row r="6" spans="2:11" x14ac:dyDescent="0.2">
      <c r="I6" s="2">
        <v>1</v>
      </c>
      <c r="J6" s="15"/>
      <c r="K6" s="17"/>
    </row>
    <row r="7" spans="2:11" x14ac:dyDescent="0.2">
      <c r="B7" s="8" t="s">
        <v>23</v>
      </c>
      <c r="C7" s="1" t="s">
        <v>15</v>
      </c>
      <c r="I7" s="2">
        <v>2</v>
      </c>
      <c r="J7" s="15"/>
      <c r="K7" s="17"/>
    </row>
    <row r="8" spans="2:11" x14ac:dyDescent="0.2">
      <c r="C8" s="48" t="s">
        <v>29</v>
      </c>
      <c r="D8" s="48" t="s">
        <v>30</v>
      </c>
      <c r="I8" s="2">
        <v>3</v>
      </c>
      <c r="J8" s="15"/>
      <c r="K8" s="17"/>
    </row>
    <row r="9" spans="2:11" x14ac:dyDescent="0.2">
      <c r="B9" s="49" t="s">
        <v>8</v>
      </c>
      <c r="C9" s="2"/>
      <c r="D9" s="18"/>
      <c r="E9" t="s">
        <v>3</v>
      </c>
      <c r="F9" t="s">
        <v>75</v>
      </c>
      <c r="I9" s="2">
        <v>4</v>
      </c>
      <c r="J9" s="15"/>
      <c r="K9" s="17"/>
    </row>
    <row r="10" spans="2:11" x14ac:dyDescent="0.2">
      <c r="B10" s="49" t="s">
        <v>3</v>
      </c>
      <c r="C10" s="2">
        <v>100</v>
      </c>
      <c r="D10" s="18"/>
      <c r="E10" t="s">
        <v>4</v>
      </c>
      <c r="F10" t="s">
        <v>41</v>
      </c>
      <c r="I10" s="2">
        <v>5</v>
      </c>
      <c r="J10" s="15"/>
      <c r="K10" s="17"/>
    </row>
    <row r="11" spans="2:11" ht="14.25" x14ac:dyDescent="0.25">
      <c r="B11" s="49" t="s">
        <v>42</v>
      </c>
      <c r="C11" s="2"/>
      <c r="D11" s="18"/>
      <c r="E11" t="s">
        <v>6</v>
      </c>
      <c r="I11" s="2">
        <v>6</v>
      </c>
      <c r="J11" s="15"/>
      <c r="K11" s="17"/>
    </row>
    <row r="12" spans="2:11" x14ac:dyDescent="0.2">
      <c r="B12" s="49" t="s">
        <v>9</v>
      </c>
      <c r="C12" s="2">
        <v>3</v>
      </c>
      <c r="D12" s="18"/>
      <c r="E12" t="s">
        <v>25</v>
      </c>
      <c r="I12" s="2">
        <v>7</v>
      </c>
      <c r="J12" s="15"/>
      <c r="K12" s="17"/>
    </row>
    <row r="13" spans="2:11" ht="14.25" x14ac:dyDescent="0.2">
      <c r="B13" s="49" t="s">
        <v>4</v>
      </c>
      <c r="C13" s="15">
        <v>9.8000000000000007</v>
      </c>
      <c r="D13" s="18"/>
      <c r="E13" t="s">
        <v>14</v>
      </c>
      <c r="I13" s="2">
        <v>8</v>
      </c>
      <c r="J13" s="15"/>
      <c r="K13" s="17"/>
    </row>
    <row r="14" spans="2:11" x14ac:dyDescent="0.2">
      <c r="I14" s="2">
        <v>9</v>
      </c>
      <c r="J14" s="15"/>
      <c r="K14" s="17"/>
    </row>
    <row r="15" spans="2:11" x14ac:dyDescent="0.2">
      <c r="B15" s="8" t="s">
        <v>23</v>
      </c>
      <c r="C15" s="1" t="s">
        <v>16</v>
      </c>
      <c r="I15" s="2">
        <v>10</v>
      </c>
      <c r="J15" s="15"/>
      <c r="K15" s="17"/>
    </row>
    <row r="16" spans="2:11" x14ac:dyDescent="0.2">
      <c r="B16" s="49" t="s">
        <v>3</v>
      </c>
      <c r="C16" s="12">
        <f>C10/1000</f>
        <v>0.1</v>
      </c>
      <c r="D16" t="s">
        <v>33</v>
      </c>
      <c r="E16" t="s">
        <v>18</v>
      </c>
      <c r="K16" s="3"/>
    </row>
    <row r="17" spans="2:14" x14ac:dyDescent="0.2">
      <c r="B17" s="50" t="s">
        <v>10</v>
      </c>
      <c r="C17" s="12">
        <f>2*C9/C12</f>
        <v>0</v>
      </c>
      <c r="D17" t="s">
        <v>3</v>
      </c>
      <c r="E17" t="s">
        <v>32</v>
      </c>
      <c r="I17" s="1" t="s">
        <v>28</v>
      </c>
    </row>
    <row r="18" spans="2:14" x14ac:dyDescent="0.2">
      <c r="B18" s="35" t="s">
        <v>43</v>
      </c>
      <c r="C18" s="12">
        <f>C16*9.8</f>
        <v>0.98000000000000009</v>
      </c>
      <c r="D18" t="s">
        <v>11</v>
      </c>
      <c r="E18" t="s">
        <v>19</v>
      </c>
      <c r="I18" s="34" t="s">
        <v>50</v>
      </c>
      <c r="J18" s="34" t="s">
        <v>51</v>
      </c>
    </row>
    <row r="19" spans="2:14" x14ac:dyDescent="0.2">
      <c r="B19" s="49" t="s">
        <v>13</v>
      </c>
      <c r="C19" s="12">
        <f>C11*C17</f>
        <v>0</v>
      </c>
      <c r="D19" t="s">
        <v>12</v>
      </c>
      <c r="E19" t="s">
        <v>20</v>
      </c>
      <c r="H19" s="35" t="s">
        <v>39</v>
      </c>
      <c r="I19" s="38" t="e">
        <f t="array" ref="I19:J20">LINEST(J6:J15,I6:I15,1,1)</f>
        <v>#VALUE!</v>
      </c>
      <c r="J19" s="38" t="e">
        <v>#VALUE!</v>
      </c>
    </row>
    <row r="20" spans="2:14" x14ac:dyDescent="0.2">
      <c r="B20" s="50" t="s">
        <v>3</v>
      </c>
      <c r="C20" s="11" t="e">
        <f>C18/C19^2</f>
        <v>#DIV/0!</v>
      </c>
      <c r="D20" t="s">
        <v>17</v>
      </c>
      <c r="E20" t="s">
        <v>21</v>
      </c>
      <c r="H20" s="35" t="s">
        <v>40</v>
      </c>
      <c r="I20" s="38" t="e">
        <v>#VALUE!</v>
      </c>
      <c r="J20" s="38" t="e">
        <v>#VALUE!</v>
      </c>
    </row>
    <row r="21" spans="2:14" x14ac:dyDescent="0.2">
      <c r="B21" s="50" t="s">
        <v>3</v>
      </c>
      <c r="C21" s="38" t="e">
        <f>C20*1000</f>
        <v>#DIV/0!</v>
      </c>
      <c r="D21" t="s">
        <v>7</v>
      </c>
      <c r="E21" t="s">
        <v>22</v>
      </c>
      <c r="I21" s="32"/>
      <c r="J21" s="27"/>
    </row>
    <row r="22" spans="2:14" x14ac:dyDescent="0.2">
      <c r="C22" t="s">
        <v>74</v>
      </c>
      <c r="H22" s="36" t="s">
        <v>48</v>
      </c>
      <c r="I22" s="14" t="e">
        <f>I19*2*C9</f>
        <v>#VALUE!</v>
      </c>
      <c r="J22" t="s">
        <v>12</v>
      </c>
    </row>
    <row r="24" spans="2:14" x14ac:dyDescent="0.2">
      <c r="B24" s="57" t="s">
        <v>62</v>
      </c>
      <c r="G24" s="28" t="s">
        <v>31</v>
      </c>
      <c r="H24" s="29"/>
      <c r="I24" s="30"/>
      <c r="J24" s="48" t="s">
        <v>35</v>
      </c>
    </row>
    <row r="25" spans="2:14" x14ac:dyDescent="0.2">
      <c r="B25" s="34" t="s">
        <v>64</v>
      </c>
      <c r="G25" s="19"/>
      <c r="H25" s="20" t="s">
        <v>46</v>
      </c>
      <c r="I25" s="11" t="e">
        <f>(2*C9)*(I20)</f>
        <v>#VALUE!</v>
      </c>
      <c r="J25" s="11" t="e">
        <f>I25^2</f>
        <v>#VALUE!</v>
      </c>
    </row>
    <row r="26" spans="2:14" x14ac:dyDescent="0.2">
      <c r="B26" s="2" t="s">
        <v>63</v>
      </c>
      <c r="G26" s="39"/>
      <c r="H26" s="23" t="s">
        <v>47</v>
      </c>
      <c r="I26" s="40" t="e">
        <f>(2*I19)*(D9)</f>
        <v>#VALUE!</v>
      </c>
      <c r="J26" s="11" t="e">
        <f>I26^2</f>
        <v>#VALUE!</v>
      </c>
    </row>
    <row r="27" spans="2:14" x14ac:dyDescent="0.2">
      <c r="B27" s="10" t="s">
        <v>16</v>
      </c>
      <c r="G27" s="39"/>
      <c r="H27" s="42"/>
      <c r="I27" s="43" t="s">
        <v>45</v>
      </c>
      <c r="J27" s="37" t="e">
        <f>SUM(J25:J26)</f>
        <v>#VALUE!</v>
      </c>
      <c r="L27" s="48" t="s">
        <v>37</v>
      </c>
    </row>
    <row r="28" spans="2:14" x14ac:dyDescent="0.2">
      <c r="B28" s="33" t="s">
        <v>65</v>
      </c>
      <c r="G28" s="19"/>
      <c r="H28" s="29"/>
      <c r="I28" s="24" t="s">
        <v>49</v>
      </c>
      <c r="J28" s="41" t="e">
        <f>SQRT(J27)</f>
        <v>#VALUE!</v>
      </c>
      <c r="K28" t="s">
        <v>12</v>
      </c>
      <c r="L28" s="55" t="e">
        <f>"v = (" &amp;TEXT(I22,"0.00")&amp; " ± " &amp; TEXT(J28,"0.00") &amp; ") m/s"</f>
        <v>#VALUE!</v>
      </c>
    </row>
    <row r="29" spans="2:14" x14ac:dyDescent="0.2">
      <c r="B29" s="55" t="s">
        <v>66</v>
      </c>
    </row>
    <row r="31" spans="2:14" x14ac:dyDescent="0.2">
      <c r="M31" s="27"/>
      <c r="N31" s="27"/>
    </row>
    <row r="32" spans="2:14" x14ac:dyDescent="0.2">
      <c r="J32" s="32"/>
      <c r="K32" s="3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90EE5-4957-437C-9488-9AC490442DB5}">
  <dimension ref="B2:P31"/>
  <sheetViews>
    <sheetView zoomScaleNormal="148" workbookViewId="0"/>
  </sheetViews>
  <sheetFormatPr defaultRowHeight="12.75" x14ac:dyDescent="0.2"/>
  <cols>
    <col min="1" max="1" width="2" customWidth="1"/>
    <col min="2" max="2" width="16.7109375" customWidth="1"/>
    <col min="3" max="3" width="11.5703125" customWidth="1"/>
    <col min="4" max="4" width="9.28515625" customWidth="1"/>
    <col min="6" max="6" width="13.140625" customWidth="1"/>
    <col min="7" max="7" width="3.85546875" customWidth="1"/>
    <col min="8" max="8" width="9.28515625" customWidth="1"/>
    <col min="9" max="9" width="9.42578125" customWidth="1"/>
    <col min="10" max="10" width="9" customWidth="1"/>
    <col min="11" max="11" width="7.7109375" customWidth="1"/>
    <col min="13" max="13" width="21.140625" customWidth="1"/>
    <col min="14" max="14" width="8.85546875" customWidth="1"/>
  </cols>
  <sheetData>
    <row r="2" spans="2:11" x14ac:dyDescent="0.2">
      <c r="B2" s="28" t="s">
        <v>54</v>
      </c>
      <c r="C2" s="29"/>
      <c r="D2" s="29"/>
      <c r="E2" s="30"/>
      <c r="H2" s="51" t="s">
        <v>56</v>
      </c>
      <c r="I2" s="52"/>
      <c r="J2" s="29"/>
      <c r="K2" s="30"/>
    </row>
    <row r="3" spans="2:11" ht="14.25" x14ac:dyDescent="0.2">
      <c r="B3" s="64" t="s">
        <v>2</v>
      </c>
      <c r="C3" s="65">
        <f>'Varying Anti-nodes'!C3</f>
        <v>0</v>
      </c>
      <c r="H3" s="53" t="s">
        <v>53</v>
      </c>
      <c r="I3" s="53" t="s">
        <v>26</v>
      </c>
      <c r="J3" s="53" t="s">
        <v>58</v>
      </c>
      <c r="K3" s="53" t="s">
        <v>52</v>
      </c>
    </row>
    <row r="4" spans="2:11" x14ac:dyDescent="0.2">
      <c r="B4" s="35" t="s">
        <v>0</v>
      </c>
      <c r="C4" s="46">
        <f>'Varying Anti-nodes'!C4</f>
        <v>0</v>
      </c>
      <c r="D4" s="47"/>
      <c r="E4" s="22"/>
      <c r="H4" s="2">
        <v>50</v>
      </c>
      <c r="I4" s="15"/>
      <c r="J4" s="54">
        <f>I4^2</f>
        <v>0</v>
      </c>
      <c r="K4" s="38">
        <f t="shared" ref="K4:K14" si="0">H4/1000</f>
        <v>0.05</v>
      </c>
    </row>
    <row r="5" spans="2:11" x14ac:dyDescent="0.2">
      <c r="B5" s="35" t="s">
        <v>1</v>
      </c>
      <c r="C5" s="46">
        <f>'Varying Anti-nodes'!C5</f>
        <v>0</v>
      </c>
      <c r="D5" s="47"/>
      <c r="E5" s="22"/>
      <c r="H5" s="2">
        <v>75</v>
      </c>
      <c r="I5" s="15"/>
      <c r="J5" s="54">
        <f t="shared" ref="J5:J14" si="1">I5^2</f>
        <v>0</v>
      </c>
      <c r="K5" s="38">
        <f t="shared" si="0"/>
        <v>7.4999999999999997E-2</v>
      </c>
    </row>
    <row r="6" spans="2:11" x14ac:dyDescent="0.2">
      <c r="H6" s="2">
        <v>100</v>
      </c>
      <c r="I6" s="15"/>
      <c r="J6" s="54">
        <f t="shared" si="1"/>
        <v>0</v>
      </c>
      <c r="K6" s="38">
        <f t="shared" si="0"/>
        <v>0.1</v>
      </c>
    </row>
    <row r="7" spans="2:11" x14ac:dyDescent="0.2">
      <c r="B7" s="8" t="s">
        <v>55</v>
      </c>
      <c r="C7" s="1" t="s">
        <v>15</v>
      </c>
      <c r="H7" s="2">
        <v>125</v>
      </c>
      <c r="I7" s="15"/>
      <c r="J7" s="54">
        <f t="shared" si="1"/>
        <v>0</v>
      </c>
      <c r="K7" s="38">
        <f t="shared" si="0"/>
        <v>0.125</v>
      </c>
    </row>
    <row r="8" spans="2:11" x14ac:dyDescent="0.2">
      <c r="C8" s="48" t="s">
        <v>29</v>
      </c>
      <c r="D8" s="48" t="s">
        <v>30</v>
      </c>
      <c r="H8" s="2">
        <v>150</v>
      </c>
      <c r="I8" s="15"/>
      <c r="J8" s="54">
        <f t="shared" si="1"/>
        <v>0</v>
      </c>
      <c r="K8" s="38">
        <f t="shared" si="0"/>
        <v>0.15</v>
      </c>
    </row>
    <row r="9" spans="2:11" x14ac:dyDescent="0.2">
      <c r="B9" s="49" t="s">
        <v>3</v>
      </c>
      <c r="C9" s="2">
        <v>50</v>
      </c>
      <c r="D9" s="18">
        <v>1</v>
      </c>
      <c r="E9" t="s">
        <v>4</v>
      </c>
      <c r="H9" s="2">
        <v>175</v>
      </c>
      <c r="I9" s="15"/>
      <c r="J9" s="54">
        <f t="shared" si="1"/>
        <v>0</v>
      </c>
      <c r="K9" s="38">
        <f t="shared" si="0"/>
        <v>0.17499999999999999</v>
      </c>
    </row>
    <row r="10" spans="2:11" x14ac:dyDescent="0.2">
      <c r="B10" s="49" t="s">
        <v>5</v>
      </c>
      <c r="C10" s="2"/>
      <c r="D10" s="18"/>
      <c r="E10" t="s">
        <v>6</v>
      </c>
      <c r="H10" s="2">
        <v>200</v>
      </c>
      <c r="I10" s="15"/>
      <c r="J10" s="54">
        <f t="shared" si="1"/>
        <v>0</v>
      </c>
      <c r="K10" s="38">
        <f t="shared" si="0"/>
        <v>0.2</v>
      </c>
    </row>
    <row r="11" spans="2:11" x14ac:dyDescent="0.2">
      <c r="B11" s="49" t="s">
        <v>9</v>
      </c>
      <c r="C11" s="2">
        <v>3</v>
      </c>
      <c r="D11" s="18">
        <v>0</v>
      </c>
      <c r="E11" t="s">
        <v>25</v>
      </c>
      <c r="H11" s="2">
        <v>225</v>
      </c>
      <c r="I11" s="15"/>
      <c r="J11" s="54">
        <f t="shared" si="1"/>
        <v>0</v>
      </c>
      <c r="K11" s="38">
        <f t="shared" si="0"/>
        <v>0.22500000000000001</v>
      </c>
    </row>
    <row r="12" spans="2:11" x14ac:dyDescent="0.2">
      <c r="H12" s="2">
        <v>250</v>
      </c>
      <c r="I12" s="15"/>
      <c r="J12" s="54">
        <f t="shared" si="1"/>
        <v>0</v>
      </c>
      <c r="K12" s="38">
        <f t="shared" si="0"/>
        <v>0.25</v>
      </c>
    </row>
    <row r="13" spans="2:11" x14ac:dyDescent="0.2">
      <c r="B13" s="8" t="s">
        <v>55</v>
      </c>
      <c r="C13" s="1" t="s">
        <v>57</v>
      </c>
      <c r="H13" s="2">
        <v>275</v>
      </c>
      <c r="I13" s="15"/>
      <c r="J13" s="54">
        <f t="shared" si="1"/>
        <v>0</v>
      </c>
      <c r="K13" s="38">
        <f t="shared" si="0"/>
        <v>0.27500000000000002</v>
      </c>
    </row>
    <row r="14" spans="2:11" x14ac:dyDescent="0.2">
      <c r="B14" s="35" t="s">
        <v>76</v>
      </c>
      <c r="C14" s="38" t="e">
        <f>'Sample String'!D22</f>
        <v>#DIV/0!</v>
      </c>
      <c r="D14" s="44" t="e">
        <f>'Sample String'!D23</f>
        <v>#DIV/0!</v>
      </c>
      <c r="E14" s="58" t="s">
        <v>71</v>
      </c>
      <c r="F14" s="58" t="s">
        <v>86</v>
      </c>
      <c r="H14" s="2">
        <v>300</v>
      </c>
      <c r="I14" s="15"/>
      <c r="J14" s="54">
        <f t="shared" si="1"/>
        <v>0</v>
      </c>
      <c r="K14" s="38">
        <f t="shared" si="0"/>
        <v>0.3</v>
      </c>
    </row>
    <row r="15" spans="2:11" x14ac:dyDescent="0.2">
      <c r="B15" s="35" t="s">
        <v>77</v>
      </c>
      <c r="C15" s="38" t="e">
        <f>'Sample String'!E22</f>
        <v>#DIV/0!</v>
      </c>
      <c r="D15" s="44" t="e">
        <f>'Sample String'!E23</f>
        <v>#DIV/0!</v>
      </c>
      <c r="E15" s="58" t="s">
        <v>4</v>
      </c>
      <c r="F15" s="58" t="s">
        <v>86</v>
      </c>
    </row>
    <row r="16" spans="2:11" x14ac:dyDescent="0.2">
      <c r="B16" s="35" t="s">
        <v>78</v>
      </c>
      <c r="C16" s="38" t="e">
        <f>'Sample String'!F22</f>
        <v>#DIV/0!</v>
      </c>
      <c r="D16" s="72" t="e">
        <f>'Sample String'!F23</f>
        <v>#DIV/0!</v>
      </c>
      <c r="E16" s="58" t="s">
        <v>7</v>
      </c>
      <c r="F16" s="58" t="s">
        <v>86</v>
      </c>
      <c r="I16" s="1" t="s">
        <v>28</v>
      </c>
    </row>
    <row r="17" spans="2:16" x14ac:dyDescent="0.2">
      <c r="B17" s="35" t="s">
        <v>80</v>
      </c>
      <c r="C17" s="38">
        <f>C9/1000</f>
        <v>0.05</v>
      </c>
      <c r="D17" s="56"/>
      <c r="E17" s="71" t="s">
        <v>83</v>
      </c>
      <c r="I17" s="48" t="s">
        <v>50</v>
      </c>
      <c r="J17" s="48" t="s">
        <v>51</v>
      </c>
    </row>
    <row r="18" spans="2:16" x14ac:dyDescent="0.2">
      <c r="B18" s="35" t="s">
        <v>81</v>
      </c>
      <c r="C18" s="10">
        <f>'Varying Anti-nodes'!C9</f>
        <v>0</v>
      </c>
      <c r="D18" s="44">
        <f>'Varying Anti-nodes'!D9</f>
        <v>0</v>
      </c>
      <c r="E18" t="s">
        <v>3</v>
      </c>
      <c r="F18" t="s">
        <v>84</v>
      </c>
      <c r="H18" s="35" t="s">
        <v>39</v>
      </c>
      <c r="I18" s="10">
        <f t="array" ref="I18:J19">LINEST(K4:K14,J4:J14,1,1)</f>
        <v>0</v>
      </c>
      <c r="J18" s="10">
        <v>0.17500000000000002</v>
      </c>
    </row>
    <row r="19" spans="2:16" ht="14.25" x14ac:dyDescent="0.2">
      <c r="B19" s="49" t="s">
        <v>4</v>
      </c>
      <c r="C19" s="10">
        <f>'Varying Anti-nodes'!C13</f>
        <v>9.8000000000000007</v>
      </c>
      <c r="D19" s="45">
        <f>'Varying Anti-nodes'!D13</f>
        <v>0</v>
      </c>
      <c r="E19" t="s">
        <v>14</v>
      </c>
      <c r="F19" t="s">
        <v>84</v>
      </c>
      <c r="H19" s="35" t="s">
        <v>40</v>
      </c>
      <c r="I19" s="10">
        <v>0</v>
      </c>
      <c r="J19" s="10">
        <v>2.5366606383648866E-2</v>
      </c>
    </row>
    <row r="20" spans="2:16" x14ac:dyDescent="0.2">
      <c r="B20" s="50" t="s">
        <v>10</v>
      </c>
      <c r="C20" s="12">
        <f>2*C18/C11</f>
        <v>0</v>
      </c>
      <c r="D20" t="s">
        <v>3</v>
      </c>
      <c r="E20" t="s">
        <v>85</v>
      </c>
    </row>
    <row r="21" spans="2:16" x14ac:dyDescent="0.2">
      <c r="B21" s="49" t="s">
        <v>27</v>
      </c>
      <c r="C21" s="12">
        <f>C17*9.8</f>
        <v>0.49000000000000005</v>
      </c>
      <c r="D21" t="s">
        <v>11</v>
      </c>
      <c r="E21" t="s">
        <v>19</v>
      </c>
      <c r="H21" s="9" t="s">
        <v>3</v>
      </c>
      <c r="I21" s="11" t="e">
        <f>I18*C19*C11^2/(4*C18^2)</f>
        <v>#DIV/0!</v>
      </c>
      <c r="J21" t="s">
        <v>17</v>
      </c>
    </row>
    <row r="22" spans="2:16" x14ac:dyDescent="0.2">
      <c r="B22" s="49" t="s">
        <v>13</v>
      </c>
      <c r="C22" s="12">
        <f>C10*C20</f>
        <v>0</v>
      </c>
      <c r="D22" t="s">
        <v>12</v>
      </c>
      <c r="E22" t="s">
        <v>20</v>
      </c>
      <c r="H22" s="9" t="s">
        <v>3</v>
      </c>
      <c r="I22" s="13" t="e">
        <f>I21*1000</f>
        <v>#DIV/0!</v>
      </c>
      <c r="J22" t="s">
        <v>7</v>
      </c>
    </row>
    <row r="23" spans="2:16" x14ac:dyDescent="0.2">
      <c r="B23" s="35" t="s">
        <v>82</v>
      </c>
      <c r="C23" s="11" t="e">
        <f>C21/C22^2</f>
        <v>#DIV/0!</v>
      </c>
      <c r="D23" t="s">
        <v>17</v>
      </c>
      <c r="E23" t="s">
        <v>21</v>
      </c>
    </row>
    <row r="24" spans="2:16" x14ac:dyDescent="0.2">
      <c r="B24" s="35" t="s">
        <v>82</v>
      </c>
      <c r="C24" s="38" t="e">
        <f>C23*1000</f>
        <v>#DIV/0!</v>
      </c>
      <c r="D24" t="s">
        <v>7</v>
      </c>
      <c r="E24" t="s">
        <v>22</v>
      </c>
      <c r="H24" s="19"/>
      <c r="I24" s="29"/>
      <c r="J24" s="24" t="s">
        <v>31</v>
      </c>
      <c r="K24" s="48" t="s">
        <v>35</v>
      </c>
    </row>
    <row r="25" spans="2:16" x14ac:dyDescent="0.2">
      <c r="E25" t="s">
        <v>79</v>
      </c>
      <c r="H25" s="19"/>
      <c r="I25" s="20" t="s">
        <v>59</v>
      </c>
      <c r="J25" s="25" t="e">
        <f>(C19*C11^2)/(4*C18^2)*(I19)</f>
        <v>#DIV/0!</v>
      </c>
      <c r="K25" s="10" t="e">
        <f>J25^2</f>
        <v>#DIV/0!</v>
      </c>
    </row>
    <row r="26" spans="2:16" x14ac:dyDescent="0.2">
      <c r="H26" s="19"/>
      <c r="I26" s="20" t="s">
        <v>61</v>
      </c>
      <c r="J26" s="25" t="e">
        <f>(-2*C19*C11^2*I18)/(4*C18^3)*(D18)</f>
        <v>#DIV/0!</v>
      </c>
      <c r="K26" s="10" t="e">
        <f>J26^2</f>
        <v>#DIV/0!</v>
      </c>
    </row>
    <row r="27" spans="2:16" x14ac:dyDescent="0.2">
      <c r="H27" s="39"/>
      <c r="I27" s="23" t="s">
        <v>60</v>
      </c>
      <c r="J27" s="26" t="e">
        <f>(I18*C11^2)/(4*C18^2)*(D19)</f>
        <v>#DIV/0!</v>
      </c>
      <c r="K27" s="10" t="e">
        <f>J27^2</f>
        <v>#DIV/0!</v>
      </c>
    </row>
    <row r="28" spans="2:16" x14ac:dyDescent="0.2">
      <c r="G28" s="27"/>
      <c r="H28" s="39"/>
      <c r="I28" s="42"/>
      <c r="J28" s="43" t="s">
        <v>34</v>
      </c>
      <c r="K28" s="21" t="e">
        <f>SUM(K25:K27)</f>
        <v>#DIV/0!</v>
      </c>
      <c r="M28" s="48" t="s">
        <v>37</v>
      </c>
    </row>
    <row r="29" spans="2:16" x14ac:dyDescent="0.2">
      <c r="B29" s="8"/>
      <c r="C29" s="32"/>
      <c r="D29" s="56"/>
      <c r="E29" s="27"/>
      <c r="G29" s="27"/>
      <c r="H29" s="19"/>
      <c r="I29" s="29"/>
      <c r="J29" s="24" t="s">
        <v>36</v>
      </c>
      <c r="K29" s="22" t="e">
        <f>SQRT(K28)</f>
        <v>#DIV/0!</v>
      </c>
      <c r="L29" t="s">
        <v>17</v>
      </c>
      <c r="M29" s="55" t="e">
        <f>"μ = (" &amp;TEXT(I22,"0.000")&amp; " ± " &amp; TEXT(K30,"0.000") &amp; ") g/m"</f>
        <v>#DIV/0!</v>
      </c>
    </row>
    <row r="30" spans="2:16" x14ac:dyDescent="0.2">
      <c r="G30" s="27"/>
      <c r="H30" s="19"/>
      <c r="I30" s="29"/>
      <c r="J30" s="24" t="s">
        <v>36</v>
      </c>
      <c r="K30" s="13" t="e">
        <f>K29*1000</f>
        <v>#DIV/0!</v>
      </c>
      <c r="L30" t="s">
        <v>7</v>
      </c>
      <c r="O30" s="27"/>
      <c r="P30" s="27"/>
    </row>
    <row r="31" spans="2:16" x14ac:dyDescent="0.2">
      <c r="G31" s="27"/>
      <c r="O31" s="27"/>
      <c r="P31" s="27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EF9C7-7C4B-49E3-8DE0-894583A1BDDE}">
  <dimension ref="B2:N31"/>
  <sheetViews>
    <sheetView workbookViewId="0"/>
  </sheetViews>
  <sheetFormatPr defaultRowHeight="12.75" x14ac:dyDescent="0.2"/>
  <cols>
    <col min="1" max="1" width="1.5703125" customWidth="1"/>
    <col min="2" max="2" width="16.7109375" customWidth="1"/>
    <col min="3" max="3" width="8.85546875" customWidth="1"/>
    <col min="4" max="4" width="10.5703125" customWidth="1"/>
    <col min="5" max="5" width="8.42578125" customWidth="1"/>
    <col min="6" max="6" width="10" customWidth="1"/>
    <col min="7" max="7" width="11" customWidth="1"/>
  </cols>
  <sheetData>
    <row r="2" spans="2:8" x14ac:dyDescent="0.2">
      <c r="B2" s="66" t="s">
        <v>2</v>
      </c>
      <c r="C2" s="75">
        <f>'Varying Anti-nodes'!C3</f>
        <v>0</v>
      </c>
      <c r="D2" s="76"/>
      <c r="E2" s="77"/>
      <c r="F2" s="27"/>
      <c r="G2" s="27"/>
    </row>
    <row r="3" spans="2:8" x14ac:dyDescent="0.2">
      <c r="B3" s="35" t="s">
        <v>0</v>
      </c>
      <c r="C3" s="78">
        <f>'Varying Anti-nodes'!C4</f>
        <v>0</v>
      </c>
      <c r="D3" s="79"/>
      <c r="E3" s="80"/>
      <c r="G3" s="27"/>
      <c r="H3" s="27"/>
    </row>
    <row r="4" spans="2:8" x14ac:dyDescent="0.2">
      <c r="B4" s="35" t="s">
        <v>1</v>
      </c>
      <c r="C4" s="75">
        <f>'Varying Anti-nodes'!C5</f>
        <v>0</v>
      </c>
      <c r="D4" s="76"/>
      <c r="E4" s="77"/>
    </row>
    <row r="6" spans="2:8" x14ac:dyDescent="0.2">
      <c r="B6" s="74" t="s">
        <v>87</v>
      </c>
      <c r="C6" s="73"/>
      <c r="D6" s="73"/>
      <c r="E6" s="73"/>
      <c r="F6" s="73"/>
    </row>
    <row r="8" spans="2:8" x14ac:dyDescent="0.2">
      <c r="C8" s="34" t="s">
        <v>67</v>
      </c>
      <c r="D8" s="34" t="s">
        <v>68</v>
      </c>
      <c r="E8" s="34" t="s">
        <v>69</v>
      </c>
      <c r="F8" s="59" t="s">
        <v>70</v>
      </c>
    </row>
    <row r="9" spans="2:8" x14ac:dyDescent="0.2">
      <c r="C9" s="2"/>
      <c r="D9" s="70"/>
      <c r="E9" s="70"/>
      <c r="F9" s="12" t="str">
        <f>IF(D9="","",E9/D9)</f>
        <v/>
      </c>
    </row>
    <row r="10" spans="2:8" x14ac:dyDescent="0.2">
      <c r="C10" s="2"/>
      <c r="D10" s="70"/>
      <c r="E10" s="70"/>
      <c r="F10" s="12" t="str">
        <f t="shared" ref="F10:F21" si="0">IF(D10="","",E10/D10)</f>
        <v/>
      </c>
    </row>
    <row r="11" spans="2:8" x14ac:dyDescent="0.2">
      <c r="C11" s="2"/>
      <c r="D11" s="70"/>
      <c r="E11" s="70"/>
      <c r="F11" s="12" t="str">
        <f t="shared" si="0"/>
        <v/>
      </c>
    </row>
    <row r="12" spans="2:8" x14ac:dyDescent="0.2">
      <c r="C12" s="2"/>
      <c r="D12" s="70"/>
      <c r="E12" s="70"/>
      <c r="F12" s="12" t="str">
        <f t="shared" si="0"/>
        <v/>
      </c>
    </row>
    <row r="13" spans="2:8" x14ac:dyDescent="0.2">
      <c r="C13" s="2"/>
      <c r="D13" s="70"/>
      <c r="E13" s="70"/>
      <c r="F13" s="12" t="str">
        <f t="shared" si="0"/>
        <v/>
      </c>
    </row>
    <row r="14" spans="2:8" x14ac:dyDescent="0.2">
      <c r="C14" s="2"/>
      <c r="D14" s="70"/>
      <c r="E14" s="70"/>
      <c r="F14" s="12" t="str">
        <f t="shared" si="0"/>
        <v/>
      </c>
    </row>
    <row r="15" spans="2:8" x14ac:dyDescent="0.2">
      <c r="C15" s="2"/>
      <c r="D15" s="70"/>
      <c r="E15" s="70"/>
      <c r="F15" s="12" t="str">
        <f t="shared" si="0"/>
        <v/>
      </c>
    </row>
    <row r="16" spans="2:8" x14ac:dyDescent="0.2">
      <c r="C16" s="2"/>
      <c r="D16" s="70"/>
      <c r="E16" s="70"/>
      <c r="F16" s="12" t="str">
        <f t="shared" si="0"/>
        <v/>
      </c>
    </row>
    <row r="17" spans="2:14" x14ac:dyDescent="0.2">
      <c r="C17" s="2"/>
      <c r="D17" s="70"/>
      <c r="E17" s="70"/>
      <c r="F17" s="12" t="str">
        <f t="shared" si="0"/>
        <v/>
      </c>
    </row>
    <row r="18" spans="2:14" x14ac:dyDescent="0.2">
      <c r="C18" s="2"/>
      <c r="D18" s="70"/>
      <c r="E18" s="70"/>
      <c r="F18" s="12" t="str">
        <f t="shared" si="0"/>
        <v/>
      </c>
    </row>
    <row r="19" spans="2:14" x14ac:dyDescent="0.2">
      <c r="C19" s="2"/>
      <c r="D19" s="70"/>
      <c r="E19" s="70"/>
      <c r="F19" s="12" t="str">
        <f t="shared" si="0"/>
        <v/>
      </c>
    </row>
    <row r="20" spans="2:14" x14ac:dyDescent="0.2">
      <c r="C20" s="2"/>
      <c r="D20" s="70"/>
      <c r="E20" s="70"/>
      <c r="F20" s="12" t="str">
        <f t="shared" si="0"/>
        <v/>
      </c>
    </row>
    <row r="21" spans="2:14" x14ac:dyDescent="0.2">
      <c r="C21" s="2"/>
      <c r="D21" s="70"/>
      <c r="E21" s="70"/>
      <c r="F21" s="12" t="str">
        <f t="shared" si="0"/>
        <v/>
      </c>
    </row>
    <row r="22" spans="2:14" x14ac:dyDescent="0.2">
      <c r="C22" s="35" t="s">
        <v>72</v>
      </c>
      <c r="D22" s="13" t="e">
        <f>AVERAGE(D9:D21)</f>
        <v>#DIV/0!</v>
      </c>
      <c r="E22" s="13" t="e">
        <f>AVERAGE(E9:E21)</f>
        <v>#DIV/0!</v>
      </c>
      <c r="F22" s="60" t="e">
        <f>E22/D22</f>
        <v>#DIV/0!</v>
      </c>
    </row>
    <row r="23" spans="2:14" x14ac:dyDescent="0.2">
      <c r="C23" s="35" t="s">
        <v>73</v>
      </c>
      <c r="D23" s="13" t="e">
        <f>STDEV(D9:D21)</f>
        <v>#DIV/0!</v>
      </c>
      <c r="E23" s="13" t="e">
        <f>STDEV(E9:E21)</f>
        <v>#DIV/0!</v>
      </c>
      <c r="F23" s="69" t="e">
        <f>SQRT((E23/D22)^2+(-E22/D22^2*D23)^2)</f>
        <v>#DIV/0!</v>
      </c>
      <c r="L23" s="27"/>
      <c r="M23" s="27"/>
      <c r="N23" s="27"/>
    </row>
    <row r="24" spans="2:14" x14ac:dyDescent="0.2">
      <c r="L24" s="27"/>
      <c r="M24" s="27"/>
      <c r="N24" s="27"/>
    </row>
    <row r="25" spans="2:14" x14ac:dyDescent="0.2">
      <c r="C25" s="67"/>
      <c r="D25" s="32"/>
      <c r="E25" s="56"/>
      <c r="F25" s="27"/>
      <c r="G25" s="27"/>
      <c r="L25" s="61"/>
      <c r="M25" s="27"/>
      <c r="N25" s="27"/>
    </row>
    <row r="26" spans="2:14" x14ac:dyDescent="0.2">
      <c r="C26" s="67"/>
      <c r="D26" s="62"/>
      <c r="E26" s="68"/>
      <c r="F26" s="27"/>
      <c r="G26" s="27"/>
      <c r="L26" s="61"/>
      <c r="M26" s="62"/>
      <c r="N26" s="27"/>
    </row>
    <row r="27" spans="2:14" x14ac:dyDescent="0.2">
      <c r="B27" s="27"/>
      <c r="C27" s="27"/>
      <c r="D27" s="27"/>
      <c r="E27" s="27"/>
      <c r="F27" s="27"/>
      <c r="G27" s="27"/>
      <c r="L27" s="61"/>
      <c r="M27" s="62"/>
      <c r="N27" s="27"/>
    </row>
    <row r="28" spans="2:14" x14ac:dyDescent="0.2">
      <c r="B28" s="27"/>
      <c r="C28" s="27"/>
      <c r="D28" s="27"/>
      <c r="E28" s="27"/>
      <c r="F28" s="27"/>
      <c r="L28" s="61"/>
      <c r="M28" s="27"/>
      <c r="N28" s="27"/>
    </row>
    <row r="29" spans="2:14" x14ac:dyDescent="0.2">
      <c r="B29" s="27"/>
      <c r="C29" s="27"/>
      <c r="D29" s="27"/>
      <c r="E29" s="27"/>
      <c r="F29" s="27"/>
      <c r="L29" s="61"/>
      <c r="M29" s="27"/>
      <c r="N29" s="27"/>
    </row>
    <row r="30" spans="2:14" x14ac:dyDescent="0.2">
      <c r="B30" s="27"/>
      <c r="C30" s="27"/>
      <c r="D30" s="27"/>
      <c r="E30" s="27"/>
      <c r="F30" s="27"/>
      <c r="L30" s="61"/>
      <c r="M30" s="63"/>
      <c r="N30" s="27"/>
    </row>
    <row r="31" spans="2:14" x14ac:dyDescent="0.2">
      <c r="L31" s="27"/>
      <c r="M31" s="63"/>
      <c r="N31" s="27"/>
    </row>
  </sheetData>
  <phoneticPr fontId="13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Varying Anti-nodes</vt:lpstr>
      <vt:lpstr>Varying Tension</vt:lpstr>
      <vt:lpstr>Sample String</vt:lpstr>
    </vt:vector>
  </TitlesOfParts>
  <Company>SUNY Geneseo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Pogo</dc:creator>
  <cp:lastModifiedBy>Edward Pogozelski</cp:lastModifiedBy>
  <dcterms:created xsi:type="dcterms:W3CDTF">2024-01-16T19:45:09Z</dcterms:created>
  <dcterms:modified xsi:type="dcterms:W3CDTF">2026-01-07T13:25:34Z</dcterms:modified>
</cp:coreProperties>
</file>