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go\PogoHome\Spring2020\S20-General2Lab\09-Refraction\"/>
    </mc:Choice>
  </mc:AlternateContent>
  <bookViews>
    <workbookView xWindow="0" yWindow="0" windowWidth="19665" windowHeight="8520" firstSheet="1" activeTab="2"/>
  </bookViews>
  <sheets>
    <sheet name="Refraction" sheetId="1" r:id="rId1"/>
    <sheet name="Concave Mirror" sheetId="2" r:id="rId2"/>
    <sheet name="Convex Mirro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3" l="1"/>
  <c r="O4" i="3" s="1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P2" i="3"/>
  <c r="P2" i="2"/>
  <c r="N24" i="2"/>
  <c r="P4" i="2" s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3" i="2"/>
  <c r="N5" i="1"/>
  <c r="O5" i="1" s="1"/>
  <c r="N6" i="1"/>
  <c r="O8" i="1" s="1"/>
  <c r="O12" i="1" s="1"/>
  <c r="P24" i="3" l="1"/>
  <c r="P25" i="3" s="1"/>
  <c r="P29" i="3" s="1"/>
  <c r="O18" i="2"/>
  <c r="O10" i="2"/>
  <c r="O2" i="2"/>
  <c r="O21" i="2"/>
  <c r="O17" i="2"/>
  <c r="O13" i="2"/>
  <c r="O9" i="2"/>
  <c r="O5" i="2"/>
  <c r="O23" i="2"/>
  <c r="O19" i="2"/>
  <c r="O15" i="2"/>
  <c r="O11" i="2"/>
  <c r="O7" i="2"/>
  <c r="O22" i="2"/>
  <c r="O14" i="2"/>
  <c r="O6" i="2"/>
  <c r="O3" i="2"/>
  <c r="O20" i="2"/>
  <c r="O16" i="2"/>
  <c r="O12" i="2"/>
  <c r="O8" i="2"/>
  <c r="O4" i="2"/>
  <c r="O19" i="3"/>
  <c r="O15" i="3"/>
  <c r="O11" i="3"/>
  <c r="O23" i="3"/>
  <c r="O7" i="3"/>
  <c r="O22" i="3"/>
  <c r="O18" i="3"/>
  <c r="O14" i="3"/>
  <c r="O10" i="3"/>
  <c r="O6" i="3"/>
  <c r="O2" i="3"/>
  <c r="O21" i="3"/>
  <c r="O17" i="3"/>
  <c r="O13" i="3"/>
  <c r="O9" i="3"/>
  <c r="O5" i="3"/>
  <c r="O3" i="3"/>
  <c r="O20" i="3"/>
  <c r="O16" i="3"/>
  <c r="O12" i="3"/>
  <c r="O8" i="3"/>
  <c r="O6" i="1"/>
  <c r="O25" i="3"/>
  <c r="N25" i="3" s="1"/>
  <c r="O26" i="3" s="1"/>
  <c r="P6" i="3"/>
  <c r="P8" i="3"/>
  <c r="P20" i="3"/>
  <c r="P7" i="3"/>
  <c r="P13" i="3"/>
  <c r="P19" i="3"/>
  <c r="P4" i="3"/>
  <c r="P9" i="3"/>
  <c r="P3" i="3"/>
  <c r="P10" i="3"/>
  <c r="P11" i="3"/>
  <c r="P12" i="3"/>
  <c r="P14" i="3"/>
  <c r="P17" i="3"/>
  <c r="P21" i="3"/>
  <c r="P5" i="3"/>
  <c r="P15" i="3"/>
  <c r="P16" i="3"/>
  <c r="P18" i="3"/>
  <c r="P22" i="3"/>
  <c r="P23" i="3"/>
  <c r="O25" i="2"/>
  <c r="N25" i="2" s="1"/>
  <c r="P20" i="2"/>
  <c r="P17" i="2"/>
  <c r="P9" i="2"/>
  <c r="P3" i="2"/>
  <c r="P16" i="2"/>
  <c r="P21" i="2"/>
  <c r="P12" i="2"/>
  <c r="P8" i="2"/>
  <c r="P13" i="2"/>
  <c r="P5" i="2"/>
  <c r="P23" i="2"/>
  <c r="P19" i="2"/>
  <c r="P15" i="2"/>
  <c r="P11" i="2"/>
  <c r="P7" i="2"/>
  <c r="P22" i="2"/>
  <c r="P18" i="2"/>
  <c r="P14" i="2"/>
  <c r="P10" i="2"/>
  <c r="P6" i="2"/>
  <c r="P24" i="2"/>
  <c r="P25" i="2" s="1"/>
  <c r="N8" i="1"/>
  <c r="N12" i="1" s="1"/>
  <c r="N7" i="1"/>
  <c r="O7" i="1" s="1"/>
  <c r="P26" i="3" l="1"/>
  <c r="P30" i="3" s="1"/>
  <c r="O29" i="3"/>
  <c r="P26" i="2"/>
  <c r="O26" i="2"/>
  <c r="O10" i="1"/>
  <c r="N10" i="1"/>
  <c r="O30" i="3" l="1"/>
</calcChain>
</file>

<file path=xl/sharedStrings.xml><?xml version="1.0" encoding="utf-8"?>
<sst xmlns="http://schemas.openxmlformats.org/spreadsheetml/2006/main" count="10" uniqueCount="8">
  <si>
    <t>1. Specify a Material by sliding:</t>
  </si>
  <si>
    <t>2. Aim a beam of Light:</t>
  </si>
  <si>
    <t>1. Pick A Mirror By Sliding:</t>
  </si>
  <si>
    <t>2. Aim a beam of Light</t>
  </si>
  <si>
    <t>The dashed line would normally</t>
  </si>
  <si>
    <t>not be visible. You'd find it by</t>
  </si>
  <si>
    <t xml:space="preserve">extending the solid line with a </t>
  </si>
  <si>
    <t xml:space="preserve">ruler on your paper.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</si>
</sst>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</font>
    <font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BF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Refraction!$O$7</c:f>
              <c:strCache>
                <c:ptCount val="1"/>
                <c:pt idx="0">
                  <c:v>0.931783838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Refraction!$N$8:$N$10</c:f>
              <c:numCache>
                <c:formatCode>General</c:formatCode>
                <c:ptCount val="3"/>
                <c:pt idx="0">
                  <c:v>-1.4122348790830714</c:v>
                </c:pt>
                <c:pt idx="1">
                  <c:v>0</c:v>
                </c:pt>
                <c:pt idx="2">
                  <c:v>0.89843967859740947</c:v>
                </c:pt>
              </c:numCache>
            </c:numRef>
          </c:xVal>
          <c:yVal>
            <c:numRef>
              <c:f>Refraction!$O$8:$O$10</c:f>
              <c:numCache>
                <c:formatCode>General</c:formatCode>
                <c:ptCount val="3"/>
                <c:pt idx="0">
                  <c:v>1.4161894810727915</c:v>
                </c:pt>
                <c:pt idx="1">
                  <c:v>0</c:v>
                </c:pt>
                <c:pt idx="2">
                  <c:v>-1.786842506748086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E9-474D-88B3-B1CFDCE6FD0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Refraction!$N$11:$N$12</c:f>
              <c:numCache>
                <c:formatCode>General</c:formatCode>
                <c:ptCount val="2"/>
                <c:pt idx="0">
                  <c:v>0</c:v>
                </c:pt>
                <c:pt idx="1">
                  <c:v>1.4122348790830714</c:v>
                </c:pt>
              </c:numCache>
            </c:numRef>
          </c:xVal>
          <c:yVal>
            <c:numRef>
              <c:f>Refraction!$O$11:$O$12</c:f>
              <c:numCache>
                <c:formatCode>General</c:formatCode>
                <c:ptCount val="2"/>
                <c:pt idx="0">
                  <c:v>0</c:v>
                </c:pt>
                <c:pt idx="1">
                  <c:v>1.4161894810727915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E9-474D-88B3-B1CFDCE6FD09}"/>
            </c:ext>
          </c:extLst>
        </c:ser>
        <c:ser>
          <c:idx val="2"/>
          <c:order val="2"/>
          <c:spPr>
            <a:ln w="19050" cap="rnd">
              <a:solidFill>
                <a:schemeClr val="tx1">
                  <a:lumMod val="95000"/>
                  <a:lumOff val="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Refraction!$N$13:$N$14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Refraction!$O$13:$O$14</c:f>
              <c:numCache>
                <c:formatCode>General</c:formatCode>
                <c:ptCount val="2"/>
                <c:pt idx="0">
                  <c:v>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E9-474D-88B3-B1CFDCE6FD09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E9-474D-88B3-B1CFDCE6FD09}"/>
              </c:ext>
            </c:extLst>
          </c:dPt>
          <c:xVal>
            <c:numRef>
              <c:f>Refraction!$N$15:$N$16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Refraction!$O$15:$O$16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E9-474D-88B3-B1CFDCE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250799"/>
        <c:axId val="640246639"/>
      </c:scatterChart>
      <c:valAx>
        <c:axId val="640250799"/>
        <c:scaling>
          <c:orientation val="minMax"/>
          <c:max val="1"/>
          <c:min val="-1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46639"/>
        <c:crossesAt val="-1"/>
        <c:crossBetween val="midCat"/>
        <c:majorUnit val="0.1"/>
      </c:valAx>
      <c:valAx>
        <c:axId val="640246639"/>
        <c:scaling>
          <c:orientation val="minMax"/>
          <c:max val="1"/>
          <c:min val="-1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50799"/>
        <c:crossesAt val="-1"/>
        <c:crossBetween val="midCat"/>
        <c:majorUnit val="0.1"/>
      </c:valAx>
      <c:spPr>
        <a:noFill/>
        <a:ln w="158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'Concave Mirror'!$O$3:$O$23</c:f>
              <c:numCache>
                <c:formatCode>General</c:formatCode>
                <c:ptCount val="21"/>
                <c:pt idx="0">
                  <c:v>0.25536635798897483</c:v>
                </c:pt>
                <c:pt idx="1">
                  <c:v>0.36510302726967153</c:v>
                </c:pt>
                <c:pt idx="2">
                  <c:v>0.46819114137199391</c:v>
                </c:pt>
                <c:pt idx="3">
                  <c:v>0.56309823898387457</c:v>
                </c:pt>
                <c:pt idx="4">
                  <c:v>0.64841347408686234</c:v>
                </c:pt>
                <c:pt idx="5">
                  <c:v>0.72286858895538164</c:v>
                </c:pt>
                <c:pt idx="6">
                  <c:v>0.78535676750287253</c:v>
                </c:pt>
                <c:pt idx="7">
                  <c:v>0.83494908870949169</c:v>
                </c:pt>
                <c:pt idx="8">
                  <c:v>0.87090833554215485</c:v>
                </c:pt>
                <c:pt idx="9">
                  <c:v>0.89269995408975389</c:v>
                </c:pt>
                <c:pt idx="10">
                  <c:v>0.9</c:v>
                </c:pt>
                <c:pt idx="11">
                  <c:v>0.89269995408975389</c:v>
                </c:pt>
                <c:pt idx="12">
                  <c:v>0.87090833554215485</c:v>
                </c:pt>
                <c:pt idx="13">
                  <c:v>0.83494908870949169</c:v>
                </c:pt>
                <c:pt idx="14">
                  <c:v>0.78535676750287253</c:v>
                </c:pt>
                <c:pt idx="15">
                  <c:v>0.72286858895538164</c:v>
                </c:pt>
                <c:pt idx="16">
                  <c:v>0.64841347408686234</c:v>
                </c:pt>
                <c:pt idx="17">
                  <c:v>0.56309823898387457</c:v>
                </c:pt>
                <c:pt idx="18">
                  <c:v>0.46819114137199391</c:v>
                </c:pt>
                <c:pt idx="19">
                  <c:v>0.36510302726967153</c:v>
                </c:pt>
                <c:pt idx="20">
                  <c:v>0.25536635798897483</c:v>
                </c:pt>
              </c:numCache>
            </c:numRef>
          </c:xVal>
          <c:yVal>
            <c:numRef>
              <c:f>'Concave Mirror'!$P$3:$P$23</c:f>
              <c:numCache>
                <c:formatCode>General</c:formatCode>
                <c:ptCount val="21"/>
                <c:pt idx="0">
                  <c:v>-0.92232972495622711</c:v>
                </c:pt>
                <c:pt idx="1">
                  <c:v>-0.87440020054480183</c:v>
                </c:pt>
                <c:pt idx="2">
                  <c:v>-0.81347223795000556</c:v>
                </c:pt>
                <c:pt idx="3">
                  <c:v>-0.74045156472649076</c:v>
                </c:pt>
                <c:pt idx="4">
                  <c:v>-0.65642367319963935</c:v>
                </c:pt>
                <c:pt idx="5">
                  <c:v>-0.56263768402725833</c:v>
                </c:pt>
                <c:pt idx="6">
                  <c:v>-0.46048777733643803</c:v>
                </c:pt>
                <c:pt idx="7">
                  <c:v>-0.3514924674719036</c:v>
                </c:pt>
                <c:pt idx="8">
                  <c:v>-0.23727202944808065</c:v>
                </c:pt>
                <c:pt idx="9">
                  <c:v>-0.11952441267303796</c:v>
                </c:pt>
                <c:pt idx="10">
                  <c:v>0</c:v>
                </c:pt>
                <c:pt idx="11">
                  <c:v>0.11952441267303796</c:v>
                </c:pt>
                <c:pt idx="12">
                  <c:v>0.23727202944808065</c:v>
                </c:pt>
                <c:pt idx="13">
                  <c:v>0.3514924674719036</c:v>
                </c:pt>
                <c:pt idx="14">
                  <c:v>0.46048777733643803</c:v>
                </c:pt>
                <c:pt idx="15">
                  <c:v>0.56263768402725833</c:v>
                </c:pt>
                <c:pt idx="16">
                  <c:v>0.65642367319963935</c:v>
                </c:pt>
                <c:pt idx="17">
                  <c:v>0.74045156472649076</c:v>
                </c:pt>
                <c:pt idx="18">
                  <c:v>0.81347223795000556</c:v>
                </c:pt>
                <c:pt idx="19">
                  <c:v>0.87440020054480183</c:v>
                </c:pt>
                <c:pt idx="20">
                  <c:v>0.92232972495622711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5A-48AA-9A95-C89A572CB58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'Concave Mirror'!$O$24:$O$26</c:f>
              <c:numCache>
                <c:formatCode>General</c:formatCode>
                <c:ptCount val="3"/>
                <c:pt idx="0">
                  <c:v>-2</c:v>
                </c:pt>
                <c:pt idx="1">
                  <c:v>0.83551971256168023</c:v>
                </c:pt>
                <c:pt idx="2">
                  <c:v>-0.56735127646915062</c:v>
                </c:pt>
              </c:numCache>
            </c:numRef>
          </c:xVal>
          <c:yVal>
            <c:numRef>
              <c:f>'Concave Mirror'!$P$24:$P$26</c:f>
              <c:numCache>
                <c:formatCode>General</c:formatCode>
                <c:ptCount val="3"/>
                <c:pt idx="0">
                  <c:v>0.35</c:v>
                </c:pt>
                <c:pt idx="1">
                  <c:v>0.35</c:v>
                </c:pt>
                <c:pt idx="2">
                  <c:v>-1.0754658845920022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5A-48AA-9A95-C89A572CB58A}"/>
            </c:ext>
          </c:extLst>
        </c:ser>
        <c:ser>
          <c:idx val="2"/>
          <c:order val="2"/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'Concave Mirror'!$O$27:$O$28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'Concave Mirror'!$P$27:$P$28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5A-48AA-9A95-C89A572CB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250799"/>
        <c:axId val="640246639"/>
      </c:scatterChart>
      <c:valAx>
        <c:axId val="640250799"/>
        <c:scaling>
          <c:orientation val="minMax"/>
          <c:max val="1"/>
          <c:min val="-1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46639"/>
        <c:crossesAt val="-1"/>
        <c:crossBetween val="midCat"/>
        <c:majorUnit val="0.1"/>
      </c:valAx>
      <c:valAx>
        <c:axId val="640246639"/>
        <c:scaling>
          <c:orientation val="minMax"/>
          <c:max val="1"/>
          <c:min val="-1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50799"/>
        <c:crossesAt val="-1"/>
        <c:crossBetween val="midCat"/>
        <c:majorUnit val="0.1"/>
      </c:valAx>
      <c:spPr>
        <a:solidFill>
          <a:srgbClr val="FBFBFB"/>
        </a:solidFill>
        <a:ln w="158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'Convex Mirror'!$O$3:$O$23</c:f>
              <c:numCache>
                <c:formatCode>General</c:formatCode>
                <c:ptCount val="21"/>
                <c:pt idx="0">
                  <c:v>5.2134833481699061E-2</c:v>
                </c:pt>
                <c:pt idx="1">
                  <c:v>-5.887877158699123E-2</c:v>
                </c:pt>
                <c:pt idx="2">
                  <c:v>-0.16316645647159522</c:v>
                </c:pt>
                <c:pt idx="3">
                  <c:v>-0.25917792758295966</c:v>
                </c:pt>
                <c:pt idx="4">
                  <c:v>-0.34548592178532755</c:v>
                </c:pt>
                <c:pt idx="5">
                  <c:v>-0.42080742344504418</c:v>
                </c:pt>
                <c:pt idx="6">
                  <c:v>-0.48402273716108768</c:v>
                </c:pt>
                <c:pt idx="7">
                  <c:v>-0.53419213265083842</c:v>
                </c:pt>
                <c:pt idx="8">
                  <c:v>-0.57056981435573628</c:v>
                </c:pt>
                <c:pt idx="9">
                  <c:v>-0.59261500810098011</c:v>
                </c:pt>
                <c:pt idx="10">
                  <c:v>-0.6</c:v>
                </c:pt>
                <c:pt idx="11">
                  <c:v>-0.59261500810098011</c:v>
                </c:pt>
                <c:pt idx="12">
                  <c:v>-0.57056981435573628</c:v>
                </c:pt>
                <c:pt idx="13">
                  <c:v>-0.53419213265083842</c:v>
                </c:pt>
                <c:pt idx="14">
                  <c:v>-0.48402273716108768</c:v>
                </c:pt>
                <c:pt idx="15">
                  <c:v>-0.42080742344504418</c:v>
                </c:pt>
                <c:pt idx="16">
                  <c:v>-0.34548592178532755</c:v>
                </c:pt>
                <c:pt idx="17">
                  <c:v>-0.25917792758295966</c:v>
                </c:pt>
                <c:pt idx="18">
                  <c:v>-0.16316645647159522</c:v>
                </c:pt>
                <c:pt idx="19">
                  <c:v>-5.887877158699123E-2</c:v>
                </c:pt>
                <c:pt idx="20">
                  <c:v>5.2134833481699061E-2</c:v>
                </c:pt>
              </c:numCache>
            </c:numRef>
          </c:xVal>
          <c:yVal>
            <c:numRef>
              <c:f>'Convex Mirror'!$P$3:$P$23</c:f>
              <c:numCache>
                <c:formatCode>General</c:formatCode>
                <c:ptCount val="21"/>
                <c:pt idx="0">
                  <c:v>-0.93306228902844512</c:v>
                </c:pt>
                <c:pt idx="1">
                  <c:v>-0.88457503924205061</c:v>
                </c:pt>
                <c:pt idx="2">
                  <c:v>-0.82293809671887852</c:v>
                </c:pt>
                <c:pt idx="3">
                  <c:v>-0.74906772838876268</c:v>
                </c:pt>
                <c:pt idx="4">
                  <c:v>-0.66406205776050797</c:v>
                </c:pt>
                <c:pt idx="5">
                  <c:v>-0.56918474071412106</c:v>
                </c:pt>
                <c:pt idx="6">
                  <c:v>-0.46584618056362576</c:v>
                </c:pt>
                <c:pt idx="7">
                  <c:v>-0.35558256163884944</c:v>
                </c:pt>
                <c:pt idx="8">
                  <c:v>-0.24003301306347652</c:v>
                </c:pt>
                <c:pt idx="9">
                  <c:v>-0.12091524220232422</c:v>
                </c:pt>
                <c:pt idx="10">
                  <c:v>0</c:v>
                </c:pt>
                <c:pt idx="11">
                  <c:v>0.12091524220232422</c:v>
                </c:pt>
                <c:pt idx="12">
                  <c:v>0.24003301306347652</c:v>
                </c:pt>
                <c:pt idx="13">
                  <c:v>0.35558256163884944</c:v>
                </c:pt>
                <c:pt idx="14">
                  <c:v>0.46584618056362576</c:v>
                </c:pt>
                <c:pt idx="15">
                  <c:v>0.56918474071412106</c:v>
                </c:pt>
                <c:pt idx="16">
                  <c:v>0.66406205776050797</c:v>
                </c:pt>
                <c:pt idx="17">
                  <c:v>0.74906772838876268</c:v>
                </c:pt>
                <c:pt idx="18">
                  <c:v>0.82293809671887852</c:v>
                </c:pt>
                <c:pt idx="19">
                  <c:v>0.88457503924205061</c:v>
                </c:pt>
                <c:pt idx="20">
                  <c:v>0.93306228902844512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0F-4BB4-8B90-2342C1B31EB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'Convex Mirror'!$O$24:$O$26</c:f>
              <c:numCache>
                <c:formatCode>General</c:formatCode>
                <c:ptCount val="3"/>
                <c:pt idx="0">
                  <c:v>-2</c:v>
                </c:pt>
                <c:pt idx="1">
                  <c:v>-0.55362664135559014</c:v>
                </c:pt>
                <c:pt idx="2">
                  <c:v>-2.1889530516102775</c:v>
                </c:pt>
              </c:numCache>
            </c:numRef>
          </c:xVal>
          <c:yVal>
            <c:numRef>
              <c:f>'Convex Mirror'!$P$24:$P$26</c:f>
              <c:numCache>
                <c:formatCode>General</c:formatCode>
                <c:ptCount val="3"/>
                <c:pt idx="0">
                  <c:v>-0.3</c:v>
                </c:pt>
                <c:pt idx="1">
                  <c:v>-0.3</c:v>
                </c:pt>
                <c:pt idx="2">
                  <c:v>-1.4513937345337244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0F-4BB4-8B90-2342C1B31EB5}"/>
            </c:ext>
          </c:extLst>
        </c:ser>
        <c:ser>
          <c:idx val="2"/>
          <c:order val="2"/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'Convex Mirror'!$O$27:$O$28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xVal>
          <c:yVal>
            <c:numRef>
              <c:f>'Convex Mirror'!$P$27:$P$28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0F-4BB4-8B90-2342C1B31EB5}"/>
            </c:ext>
          </c:extLst>
        </c:ser>
        <c:ser>
          <c:idx val="3"/>
          <c:order val="3"/>
          <c:spPr>
            <a:ln w="1905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'Convex Mirror'!$O$29:$O$30</c:f>
              <c:numCache>
                <c:formatCode>General</c:formatCode>
                <c:ptCount val="2"/>
                <c:pt idx="0">
                  <c:v>-0.55362664135559014</c:v>
                </c:pt>
                <c:pt idx="1">
                  <c:v>4.352352589408472</c:v>
                </c:pt>
              </c:numCache>
            </c:numRef>
          </c:xVal>
          <c:yVal>
            <c:numRef>
              <c:f>'Convex Mirror'!$P$29:$P$30</c:f>
              <c:numCache>
                <c:formatCode>General</c:formatCode>
                <c:ptCount val="2"/>
                <c:pt idx="0">
                  <c:v>-0.3</c:v>
                </c:pt>
                <c:pt idx="1">
                  <c:v>3.1541812036011736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0F-4BB4-8B90-2342C1B31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250799"/>
        <c:axId val="640246639"/>
      </c:scatterChart>
      <c:valAx>
        <c:axId val="640250799"/>
        <c:scaling>
          <c:orientation val="minMax"/>
          <c:max val="1"/>
          <c:min val="-1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46639"/>
        <c:crossesAt val="-1"/>
        <c:crossBetween val="midCat"/>
        <c:majorUnit val="0.1"/>
      </c:valAx>
      <c:valAx>
        <c:axId val="640246639"/>
        <c:scaling>
          <c:orientation val="minMax"/>
          <c:max val="1"/>
          <c:min val="-1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0250799"/>
        <c:crossesAt val="-1"/>
        <c:crossBetween val="midCat"/>
        <c:majorUnit val="0.1"/>
      </c:valAx>
      <c:spPr>
        <a:solidFill>
          <a:srgbClr val="FBFBFB"/>
        </a:solidFill>
        <a:ln w="158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alpha val="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C3" horiz="1" max="100" page="10" val="53"/>
</file>

<file path=xl/ctrlProps/ctrlProp2.xml><?xml version="1.0" encoding="utf-8"?>
<formControlPr xmlns="http://schemas.microsoft.com/office/spreadsheetml/2009/9/main" objectType="Scroll" dx="22" fmlaLink="C7" horiz="1" max="100" page="10" val="56"/>
</file>

<file path=xl/ctrlProps/ctrlProp3.xml><?xml version="1.0" encoding="utf-8"?>
<formControlPr xmlns="http://schemas.microsoft.com/office/spreadsheetml/2009/9/main" objectType="Scroll" dx="22" fmlaLink="C3" horiz="1" max="100" page="10" val="83"/>
</file>

<file path=xl/ctrlProps/ctrlProp4.xml><?xml version="1.0" encoding="utf-8"?>
<formControlPr xmlns="http://schemas.microsoft.com/office/spreadsheetml/2009/9/main" objectType="Scroll" dx="22" fmlaLink="C7" horiz="1" max="100" page="10" val="15"/>
</file>

<file path=xl/ctrlProps/ctrlProp5.xml><?xml version="1.0" encoding="utf-8"?>
<formControlPr xmlns="http://schemas.microsoft.com/office/spreadsheetml/2009/9/main" objectType="Scroll" dx="22" fmlaLink="C3" horiz="1" max="100" page="10" val="87"/>
</file>

<file path=xl/ctrlProps/ctrlProp6.xml><?xml version="1.0" encoding="utf-8"?>
<formControlPr xmlns="http://schemas.microsoft.com/office/spreadsheetml/2009/9/main" objectType="Scroll" dx="22" fmlaLink="C7" horiz="1" max="100" page="10" val="8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38100</xdr:rowOff>
    </xdr:from>
    <xdr:to>
      <xdr:col>9</xdr:col>
      <xdr:colOff>238125</xdr:colOff>
      <xdr:row>10</xdr:row>
      <xdr:rowOff>0</xdr:rowOff>
    </xdr:to>
    <xdr:sp macro="" textlink="">
      <xdr:nvSpPr>
        <xdr:cNvPr id="7" name="Rectangle 3"/>
        <xdr:cNvSpPr>
          <a:spLocks noChangeArrowheads="1"/>
        </xdr:cNvSpPr>
      </xdr:nvSpPr>
      <xdr:spPr bwMode="auto">
        <a:xfrm>
          <a:off x="2419350" y="219075"/>
          <a:ext cx="3362325" cy="1590675"/>
        </a:xfrm>
        <a:prstGeom prst="rect">
          <a:avLst/>
        </a:prstGeom>
        <a:solidFill>
          <a:srgbClr val="FBFBFB"/>
        </a:solidFill>
        <a:ln>
          <a:noFill/>
        </a:ln>
      </xdr:spPr>
    </xdr:sp>
    <xdr:clientData/>
  </xdr:twoCellAnchor>
  <xdr:twoCellAnchor>
    <xdr:from>
      <xdr:col>4</xdr:col>
      <xdr:colOff>295275</xdr:colOff>
      <xdr:row>10</xdr:row>
      <xdr:rowOff>9525</xdr:rowOff>
    </xdr:from>
    <xdr:to>
      <xdr:col>9</xdr:col>
      <xdr:colOff>257175</xdr:colOff>
      <xdr:row>18</xdr:row>
      <xdr:rowOff>152400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409825" y="1819275"/>
          <a:ext cx="3390900" cy="15906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</xdr:row>
          <xdr:rowOff>38100</xdr:rowOff>
        </xdr:from>
        <xdr:to>
          <xdr:col>3</xdr:col>
          <xdr:colOff>933450</xdr:colOff>
          <xdr:row>3</xdr:row>
          <xdr:rowOff>152400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19050</xdr:rowOff>
        </xdr:from>
        <xdr:to>
          <xdr:col>3</xdr:col>
          <xdr:colOff>933450</xdr:colOff>
          <xdr:row>7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161925</xdr:colOff>
      <xdr:row>0</xdr:row>
      <xdr:rowOff>85724</xdr:rowOff>
    </xdr:from>
    <xdr:to>
      <xdr:col>9</xdr:col>
      <xdr:colOff>390525</xdr:colOff>
      <xdr:row>19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28575</xdr:rowOff>
        </xdr:from>
        <xdr:to>
          <xdr:col>3</xdr:col>
          <xdr:colOff>523875</xdr:colOff>
          <xdr:row>3</xdr:row>
          <xdr:rowOff>142875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38100</xdr:rowOff>
        </xdr:from>
        <xdr:to>
          <xdr:col>3</xdr:col>
          <xdr:colOff>514350</xdr:colOff>
          <xdr:row>7</xdr:row>
          <xdr:rowOff>152400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47625</xdr:colOff>
      <xdr:row>0</xdr:row>
      <xdr:rowOff>104775</xdr:rowOff>
    </xdr:from>
    <xdr:to>
      <xdr:col>9</xdr:col>
      <xdr:colOff>276225</xdr:colOff>
      <xdr:row>19</xdr:row>
      <xdr:rowOff>133351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28575</xdr:rowOff>
        </xdr:from>
        <xdr:to>
          <xdr:col>3</xdr:col>
          <xdr:colOff>523875</xdr:colOff>
          <xdr:row>3</xdr:row>
          <xdr:rowOff>142875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38100</xdr:rowOff>
        </xdr:from>
        <xdr:to>
          <xdr:col>3</xdr:col>
          <xdr:colOff>514350</xdr:colOff>
          <xdr:row>7</xdr:row>
          <xdr:rowOff>152400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47625</xdr:colOff>
      <xdr:row>0</xdr:row>
      <xdr:rowOff>104775</xdr:rowOff>
    </xdr:from>
    <xdr:to>
      <xdr:col>9</xdr:col>
      <xdr:colOff>276225</xdr:colOff>
      <xdr:row>19</xdr:row>
      <xdr:rowOff>133351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16"/>
  <sheetViews>
    <sheetView topLeftCell="B2" zoomScale="115" zoomScaleNormal="115" workbookViewId="0">
      <selection activeCell="C11" sqref="C11"/>
    </sheetView>
  </sheetViews>
  <sheetFormatPr defaultRowHeight="14.25" x14ac:dyDescent="0.2"/>
  <cols>
    <col min="1" max="1" width="1.5" customWidth="1"/>
    <col min="2" max="2" width="4.125" customWidth="1"/>
    <col min="4" max="4" width="13.125" customWidth="1"/>
  </cols>
  <sheetData>
    <row r="2" spans="2:15" x14ac:dyDescent="0.2">
      <c r="B2" t="s">
        <v>0</v>
      </c>
    </row>
    <row r="3" spans="2:15" x14ac:dyDescent="0.2">
      <c r="B3" s="2"/>
      <c r="C3" s="2">
        <v>53</v>
      </c>
      <c r="D3" s="2"/>
    </row>
    <row r="4" spans="2:15" x14ac:dyDescent="0.2">
      <c r="B4" s="2"/>
      <c r="C4" s="2"/>
      <c r="D4" s="2"/>
    </row>
    <row r="5" spans="2:15" x14ac:dyDescent="0.2">
      <c r="B5" s="2"/>
      <c r="C5" s="2"/>
      <c r="D5" s="2"/>
      <c r="N5" s="2">
        <f>1.35+C3/320</f>
        <v>1.515625</v>
      </c>
      <c r="O5" s="2">
        <f>2*N5</f>
        <v>3.03125</v>
      </c>
    </row>
    <row r="6" spans="2:15" x14ac:dyDescent="0.2">
      <c r="B6" s="1" t="s">
        <v>1</v>
      </c>
      <c r="C6" s="1"/>
      <c r="D6" s="1"/>
      <c r="N6" s="2">
        <f>C7*0.014</f>
        <v>0.78400000000000003</v>
      </c>
      <c r="O6" s="2">
        <f t="shared" ref="O6:O7" si="0">2*N6</f>
        <v>1.5680000000000001</v>
      </c>
    </row>
    <row r="7" spans="2:15" x14ac:dyDescent="0.2">
      <c r="B7" s="2"/>
      <c r="C7" s="2">
        <v>56</v>
      </c>
      <c r="D7" s="2"/>
      <c r="N7" s="2">
        <f>SIN(N6)/N5</f>
        <v>0.46589191887276582</v>
      </c>
      <c r="O7" s="2">
        <f t="shared" si="0"/>
        <v>0.93178383774553164</v>
      </c>
    </row>
    <row r="8" spans="2:15" x14ac:dyDescent="0.2">
      <c r="B8" s="2"/>
      <c r="C8" s="2"/>
      <c r="D8" s="2"/>
      <c r="N8" s="2">
        <f>-2*SIN(N6)</f>
        <v>-1.4122348790830714</v>
      </c>
      <c r="O8" s="2">
        <f>2*COS(N6)</f>
        <v>1.4161894810727915</v>
      </c>
    </row>
    <row r="9" spans="2:15" x14ac:dyDescent="0.2">
      <c r="B9" s="2"/>
      <c r="C9" s="2"/>
      <c r="D9" s="2"/>
      <c r="N9" s="2">
        <v>0</v>
      </c>
      <c r="O9" s="2">
        <v>0</v>
      </c>
    </row>
    <row r="10" spans="2:15" x14ac:dyDescent="0.2">
      <c r="B10" s="2"/>
      <c r="C10" s="2"/>
      <c r="D10" s="2"/>
      <c r="N10" s="2">
        <f>2*SIN(N7)</f>
        <v>0.89843967859740947</v>
      </c>
      <c r="O10" s="2">
        <f>-2*COS(N7)</f>
        <v>-1.786842506748086</v>
      </c>
    </row>
    <row r="11" spans="2:15" x14ac:dyDescent="0.2">
      <c r="B11" s="2"/>
      <c r="C11" s="2"/>
      <c r="D11" s="2"/>
      <c r="N11" s="2">
        <v>0</v>
      </c>
      <c r="O11" s="2">
        <v>0</v>
      </c>
    </row>
    <row r="12" spans="2:15" x14ac:dyDescent="0.2">
      <c r="N12" s="2">
        <f>-N8</f>
        <v>1.4122348790830714</v>
      </c>
      <c r="O12" s="2">
        <f>O8</f>
        <v>1.4161894810727915</v>
      </c>
    </row>
    <row r="13" spans="2:15" x14ac:dyDescent="0.2">
      <c r="N13" s="2">
        <v>0</v>
      </c>
      <c r="O13" s="2">
        <v>2</v>
      </c>
    </row>
    <row r="14" spans="2:15" x14ac:dyDescent="0.2">
      <c r="N14" s="2">
        <v>0</v>
      </c>
      <c r="O14" s="2">
        <v>-2</v>
      </c>
    </row>
    <row r="15" spans="2:15" x14ac:dyDescent="0.2">
      <c r="N15" s="2">
        <v>-2</v>
      </c>
      <c r="O15" s="2">
        <v>0</v>
      </c>
    </row>
    <row r="16" spans="2:15" x14ac:dyDescent="0.2">
      <c r="N16" s="2">
        <v>2</v>
      </c>
      <c r="O16" s="2">
        <v>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1</xdr:col>
                    <xdr:colOff>85725</xdr:colOff>
                    <xdr:row>2</xdr:row>
                    <xdr:rowOff>38100</xdr:rowOff>
                  </from>
                  <to>
                    <xdr:col>3</xdr:col>
                    <xdr:colOff>933450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1</xdr:col>
                    <xdr:colOff>85725</xdr:colOff>
                    <xdr:row>6</xdr:row>
                    <xdr:rowOff>19050</xdr:rowOff>
                  </from>
                  <to>
                    <xdr:col>3</xdr:col>
                    <xdr:colOff>933450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44"/>
  <sheetViews>
    <sheetView topLeftCell="A3" zoomScale="124" zoomScaleNormal="124" workbookViewId="0">
      <selection activeCell="K6" sqref="K6"/>
    </sheetView>
  </sheetViews>
  <sheetFormatPr defaultRowHeight="14.25" x14ac:dyDescent="0.2"/>
  <cols>
    <col min="1" max="1" width="2.375" customWidth="1"/>
  </cols>
  <sheetData>
    <row r="1" spans="2:20" x14ac:dyDescent="0.2">
      <c r="L1" s="1"/>
      <c r="M1" s="1"/>
      <c r="N1" s="1"/>
      <c r="O1" s="1"/>
      <c r="P1" s="1"/>
      <c r="Q1" s="1"/>
      <c r="R1" s="1"/>
      <c r="S1" s="1"/>
      <c r="T1" s="1"/>
    </row>
    <row r="2" spans="2:20" x14ac:dyDescent="0.2">
      <c r="B2" t="s">
        <v>2</v>
      </c>
      <c r="L2" s="1"/>
      <c r="M2" s="2"/>
      <c r="N2" s="2"/>
      <c r="O2" s="2">
        <f>0.9-N24</f>
        <v>-8.2142857142857073E-2</v>
      </c>
      <c r="P2" s="2">
        <f>(-C7/10+5)/10</f>
        <v>0.35</v>
      </c>
      <c r="Q2" s="1"/>
      <c r="R2" s="1"/>
      <c r="S2" s="1"/>
      <c r="T2" s="1"/>
    </row>
    <row r="3" spans="2:20" x14ac:dyDescent="0.2">
      <c r="B3" s="2"/>
      <c r="C3" s="2">
        <v>83</v>
      </c>
      <c r="D3" s="2"/>
      <c r="E3" s="2"/>
      <c r="L3" s="1"/>
      <c r="M3" s="2">
        <v>-10</v>
      </c>
      <c r="N3" s="2">
        <f>M3*0.122</f>
        <v>-1.22</v>
      </c>
      <c r="O3" s="2">
        <f>(0.9-N$24)+N$24*COS(N3)</f>
        <v>0.25536635798897483</v>
      </c>
      <c r="P3" s="2">
        <f t="shared" ref="P3:P23" si="0">$N$24*SIN(N3)</f>
        <v>-0.92232972495622711</v>
      </c>
      <c r="Q3" s="1"/>
      <c r="R3" s="1"/>
      <c r="S3" s="1"/>
      <c r="T3" s="1"/>
    </row>
    <row r="4" spans="2:20" x14ac:dyDescent="0.2">
      <c r="B4" s="2"/>
      <c r="C4" s="2"/>
      <c r="D4" s="2"/>
      <c r="E4" s="2"/>
      <c r="L4" s="1"/>
      <c r="M4" s="2">
        <v>-9</v>
      </c>
      <c r="N4" s="2">
        <f t="shared" ref="N4:N23" si="1">M4*0.122</f>
        <v>-1.0979999999999999</v>
      </c>
      <c r="O4" s="2">
        <f t="shared" ref="O4:O23" si="2">(0.9-N$24)+N$24*COS(N4)</f>
        <v>0.36510302726967153</v>
      </c>
      <c r="P4" s="2">
        <f t="shared" si="0"/>
        <v>-0.87440020054480183</v>
      </c>
      <c r="Q4" s="1"/>
      <c r="R4" s="1"/>
      <c r="S4" s="1"/>
      <c r="T4" s="1"/>
    </row>
    <row r="5" spans="2:20" x14ac:dyDescent="0.2">
      <c r="B5" s="2"/>
      <c r="C5" s="2"/>
      <c r="D5" s="2"/>
      <c r="E5" s="2"/>
      <c r="L5" s="1"/>
      <c r="M5" s="2">
        <v>-8</v>
      </c>
      <c r="N5" s="2">
        <f t="shared" si="1"/>
        <v>-0.97599999999999998</v>
      </c>
      <c r="O5" s="2">
        <f t="shared" si="2"/>
        <v>0.46819114137199391</v>
      </c>
      <c r="P5" s="2">
        <f t="shared" si="0"/>
        <v>-0.81347223795000556</v>
      </c>
      <c r="Q5" s="1"/>
      <c r="R5" s="1"/>
      <c r="S5" s="1"/>
      <c r="T5" s="1"/>
    </row>
    <row r="6" spans="2:20" x14ac:dyDescent="0.2">
      <c r="B6" t="s">
        <v>3</v>
      </c>
      <c r="L6" s="1"/>
      <c r="M6" s="2">
        <v>-7</v>
      </c>
      <c r="N6" s="2">
        <f t="shared" si="1"/>
        <v>-0.85399999999999998</v>
      </c>
      <c r="O6" s="2">
        <f t="shared" si="2"/>
        <v>0.56309823898387457</v>
      </c>
      <c r="P6" s="2">
        <f t="shared" si="0"/>
        <v>-0.74045156472649076</v>
      </c>
      <c r="Q6" s="1"/>
      <c r="R6" s="1"/>
      <c r="S6" s="1"/>
      <c r="T6" s="1"/>
    </row>
    <row r="7" spans="2:20" x14ac:dyDescent="0.2">
      <c r="C7" s="2">
        <v>15</v>
      </c>
      <c r="L7" s="1"/>
      <c r="M7" s="2">
        <v>-6</v>
      </c>
      <c r="N7" s="2">
        <f t="shared" si="1"/>
        <v>-0.73199999999999998</v>
      </c>
      <c r="O7" s="2">
        <f t="shared" si="2"/>
        <v>0.64841347408686234</v>
      </c>
      <c r="P7" s="2">
        <f t="shared" si="0"/>
        <v>-0.65642367319963935</v>
      </c>
      <c r="Q7" s="1"/>
      <c r="R7" s="1"/>
      <c r="S7" s="1"/>
      <c r="T7" s="1"/>
    </row>
    <row r="8" spans="2:20" x14ac:dyDescent="0.2">
      <c r="L8" s="1"/>
      <c r="M8" s="2">
        <v>-5</v>
      </c>
      <c r="N8" s="2">
        <f t="shared" si="1"/>
        <v>-0.61</v>
      </c>
      <c r="O8" s="2">
        <f t="shared" si="2"/>
        <v>0.72286858895538164</v>
      </c>
      <c r="P8" s="2">
        <f t="shared" si="0"/>
        <v>-0.56263768402725833</v>
      </c>
      <c r="Q8" s="1"/>
      <c r="R8" s="1"/>
      <c r="S8" s="1"/>
      <c r="T8" s="1"/>
    </row>
    <row r="9" spans="2:20" x14ac:dyDescent="0.2">
      <c r="L9" s="1"/>
      <c r="M9" s="2">
        <v>-4</v>
      </c>
      <c r="N9" s="2">
        <f t="shared" si="1"/>
        <v>-0.48799999999999999</v>
      </c>
      <c r="O9" s="2">
        <f t="shared" si="2"/>
        <v>0.78535676750287253</v>
      </c>
      <c r="P9" s="2">
        <f t="shared" si="0"/>
        <v>-0.46048777733643803</v>
      </c>
      <c r="Q9" s="1"/>
      <c r="R9" s="1"/>
      <c r="S9" s="1"/>
      <c r="T9" s="1"/>
    </row>
    <row r="10" spans="2:20" x14ac:dyDescent="0.2">
      <c r="L10" s="1"/>
      <c r="M10" s="2">
        <v>-3</v>
      </c>
      <c r="N10" s="2">
        <f t="shared" si="1"/>
        <v>-0.36599999999999999</v>
      </c>
      <c r="O10" s="2">
        <f t="shared" si="2"/>
        <v>0.83494908870949169</v>
      </c>
      <c r="P10" s="2">
        <f t="shared" si="0"/>
        <v>-0.3514924674719036</v>
      </c>
      <c r="Q10" s="1"/>
      <c r="R10" s="1"/>
      <c r="S10" s="1"/>
      <c r="T10" s="1"/>
    </row>
    <row r="11" spans="2:20" x14ac:dyDescent="0.2">
      <c r="L11" s="1"/>
      <c r="M11" s="2">
        <v>-2</v>
      </c>
      <c r="N11" s="2">
        <f t="shared" si="1"/>
        <v>-0.24399999999999999</v>
      </c>
      <c r="O11" s="2">
        <f t="shared" si="2"/>
        <v>0.87090833554215485</v>
      </c>
      <c r="P11" s="2">
        <f t="shared" si="0"/>
        <v>-0.23727202944808065</v>
      </c>
      <c r="Q11" s="1"/>
      <c r="R11" s="1"/>
      <c r="S11" s="1"/>
      <c r="T11" s="1"/>
    </row>
    <row r="12" spans="2:20" x14ac:dyDescent="0.2">
      <c r="L12" s="1"/>
      <c r="M12" s="2">
        <v>-1</v>
      </c>
      <c r="N12" s="2">
        <f t="shared" si="1"/>
        <v>-0.122</v>
      </c>
      <c r="O12" s="2">
        <f t="shared" si="2"/>
        <v>0.89269995408975389</v>
      </c>
      <c r="P12" s="2">
        <f t="shared" si="0"/>
        <v>-0.11952441267303796</v>
      </c>
      <c r="Q12" s="1"/>
      <c r="R12" s="1"/>
      <c r="S12" s="1"/>
      <c r="T12" s="1"/>
    </row>
    <row r="13" spans="2:20" x14ac:dyDescent="0.2">
      <c r="L13" s="1"/>
      <c r="M13" s="2">
        <v>0</v>
      </c>
      <c r="N13" s="2">
        <f t="shared" si="1"/>
        <v>0</v>
      </c>
      <c r="O13" s="2">
        <f t="shared" si="2"/>
        <v>0.9</v>
      </c>
      <c r="P13" s="2">
        <f t="shared" si="0"/>
        <v>0</v>
      </c>
      <c r="Q13" s="1"/>
      <c r="R13" s="1"/>
      <c r="S13" s="1"/>
      <c r="T13" s="1"/>
    </row>
    <row r="14" spans="2:20" x14ac:dyDescent="0.2">
      <c r="L14" s="1"/>
      <c r="M14" s="2">
        <v>1</v>
      </c>
      <c r="N14" s="2">
        <f t="shared" si="1"/>
        <v>0.122</v>
      </c>
      <c r="O14" s="2">
        <f t="shared" si="2"/>
        <v>0.89269995408975389</v>
      </c>
      <c r="P14" s="2">
        <f t="shared" si="0"/>
        <v>0.11952441267303796</v>
      </c>
      <c r="Q14" s="1"/>
      <c r="R14" s="1"/>
      <c r="S14" s="1"/>
      <c r="T14" s="1"/>
    </row>
    <row r="15" spans="2:20" x14ac:dyDescent="0.2">
      <c r="L15" s="1"/>
      <c r="M15" s="2">
        <v>2</v>
      </c>
      <c r="N15" s="2">
        <f t="shared" si="1"/>
        <v>0.24399999999999999</v>
      </c>
      <c r="O15" s="2">
        <f t="shared" si="2"/>
        <v>0.87090833554215485</v>
      </c>
      <c r="P15" s="2">
        <f t="shared" si="0"/>
        <v>0.23727202944808065</v>
      </c>
      <c r="Q15" s="1"/>
      <c r="R15" s="1"/>
      <c r="S15" s="1"/>
      <c r="T15" s="1"/>
    </row>
    <row r="16" spans="2:20" x14ac:dyDescent="0.2">
      <c r="L16" s="1"/>
      <c r="M16" s="2">
        <v>3</v>
      </c>
      <c r="N16" s="2">
        <f t="shared" si="1"/>
        <v>0.36599999999999999</v>
      </c>
      <c r="O16" s="2">
        <f t="shared" si="2"/>
        <v>0.83494908870949169</v>
      </c>
      <c r="P16" s="2">
        <f t="shared" si="0"/>
        <v>0.3514924674719036</v>
      </c>
      <c r="Q16" s="1"/>
      <c r="R16" s="1"/>
      <c r="S16" s="1"/>
      <c r="T16" s="1"/>
    </row>
    <row r="17" spans="12:20" x14ac:dyDescent="0.2">
      <c r="L17" s="1"/>
      <c r="M17" s="2">
        <v>4</v>
      </c>
      <c r="N17" s="2">
        <f t="shared" si="1"/>
        <v>0.48799999999999999</v>
      </c>
      <c r="O17" s="2">
        <f t="shared" si="2"/>
        <v>0.78535676750287253</v>
      </c>
      <c r="P17" s="2">
        <f t="shared" si="0"/>
        <v>0.46048777733643803</v>
      </c>
      <c r="Q17" s="1"/>
      <c r="R17" s="1"/>
      <c r="S17" s="1"/>
      <c r="T17" s="1"/>
    </row>
    <row r="18" spans="12:20" x14ac:dyDescent="0.2">
      <c r="L18" s="1"/>
      <c r="M18" s="2">
        <v>5</v>
      </c>
      <c r="N18" s="2">
        <f t="shared" si="1"/>
        <v>0.61</v>
      </c>
      <c r="O18" s="2">
        <f t="shared" si="2"/>
        <v>0.72286858895538164</v>
      </c>
      <c r="P18" s="2">
        <f t="shared" si="0"/>
        <v>0.56263768402725833</v>
      </c>
      <c r="Q18" s="1"/>
      <c r="R18" s="1"/>
      <c r="S18" s="1"/>
      <c r="T18" s="1"/>
    </row>
    <row r="19" spans="12:20" x14ac:dyDescent="0.2">
      <c r="L19" s="1"/>
      <c r="M19" s="2">
        <v>6</v>
      </c>
      <c r="N19" s="2">
        <f t="shared" si="1"/>
        <v>0.73199999999999998</v>
      </c>
      <c r="O19" s="2">
        <f t="shared" si="2"/>
        <v>0.64841347408686234</v>
      </c>
      <c r="P19" s="2">
        <f t="shared" si="0"/>
        <v>0.65642367319963935</v>
      </c>
      <c r="Q19" s="1"/>
      <c r="R19" s="1"/>
      <c r="S19" s="1"/>
      <c r="T19" s="1"/>
    </row>
    <row r="20" spans="12:20" x14ac:dyDescent="0.2">
      <c r="L20" s="1"/>
      <c r="M20" s="2">
        <v>7</v>
      </c>
      <c r="N20" s="2">
        <f t="shared" si="1"/>
        <v>0.85399999999999998</v>
      </c>
      <c r="O20" s="2">
        <f t="shared" si="2"/>
        <v>0.56309823898387457</v>
      </c>
      <c r="P20" s="2">
        <f t="shared" si="0"/>
        <v>0.74045156472649076</v>
      </c>
      <c r="Q20" s="1"/>
      <c r="R20" s="1"/>
      <c r="S20" s="1"/>
      <c r="T20" s="1"/>
    </row>
    <row r="21" spans="12:20" x14ac:dyDescent="0.2">
      <c r="L21" s="1"/>
      <c r="M21" s="2">
        <v>8</v>
      </c>
      <c r="N21" s="2">
        <f t="shared" si="1"/>
        <v>0.97599999999999998</v>
      </c>
      <c r="O21" s="2">
        <f t="shared" si="2"/>
        <v>0.46819114137199391</v>
      </c>
      <c r="P21" s="2">
        <f t="shared" si="0"/>
        <v>0.81347223795000556</v>
      </c>
      <c r="Q21" s="1"/>
      <c r="R21" s="1"/>
      <c r="S21" s="1"/>
      <c r="T21" s="1"/>
    </row>
    <row r="22" spans="12:20" x14ac:dyDescent="0.2">
      <c r="L22" s="1"/>
      <c r="M22" s="2">
        <v>9</v>
      </c>
      <c r="N22" s="2">
        <f t="shared" si="1"/>
        <v>1.0979999999999999</v>
      </c>
      <c r="O22" s="2">
        <f t="shared" si="2"/>
        <v>0.36510302726967153</v>
      </c>
      <c r="P22" s="2">
        <f t="shared" si="0"/>
        <v>0.87440020054480183</v>
      </c>
      <c r="Q22" s="1"/>
      <c r="R22" s="1"/>
      <c r="S22" s="1"/>
      <c r="T22" s="1"/>
    </row>
    <row r="23" spans="12:20" x14ac:dyDescent="0.2">
      <c r="L23" s="1"/>
      <c r="M23" s="2">
        <v>10</v>
      </c>
      <c r="N23" s="2">
        <f t="shared" si="1"/>
        <v>1.22</v>
      </c>
      <c r="O23" s="2">
        <f t="shared" si="2"/>
        <v>0.25536635798897483</v>
      </c>
      <c r="P23" s="2">
        <f t="shared" si="0"/>
        <v>0.92232972495622711</v>
      </c>
      <c r="Q23" s="1"/>
      <c r="R23" s="1"/>
      <c r="S23" s="1"/>
      <c r="T23" s="1"/>
    </row>
    <row r="24" spans="12:20" x14ac:dyDescent="0.2">
      <c r="L24" s="1"/>
      <c r="M24" s="2"/>
      <c r="N24" s="2">
        <f>(7.45+C3/35)/10</f>
        <v>0.9821428571428571</v>
      </c>
      <c r="O24" s="2">
        <v>-2</v>
      </c>
      <c r="P24" s="2">
        <f>P2</f>
        <v>0.35</v>
      </c>
      <c r="Q24" s="1"/>
      <c r="R24" s="1"/>
      <c r="S24" s="1"/>
      <c r="T24" s="1"/>
    </row>
    <row r="25" spans="12:20" x14ac:dyDescent="0.2">
      <c r="L25" s="1"/>
      <c r="M25" s="2"/>
      <c r="N25" s="2">
        <f>2*ATAN(P2/O25)</f>
        <v>0.79338675030156525</v>
      </c>
      <c r="O25" s="2">
        <f>SQRT(N24^2-P2^2)+$O$2</f>
        <v>0.83551971256168023</v>
      </c>
      <c r="P25" s="2">
        <f>P24</f>
        <v>0.35</v>
      </c>
      <c r="Q25" s="1"/>
      <c r="R25" s="1"/>
      <c r="S25" s="1"/>
      <c r="T25" s="1"/>
    </row>
    <row r="26" spans="12:20" x14ac:dyDescent="0.2">
      <c r="L26" s="1"/>
      <c r="M26" s="2"/>
      <c r="N26" s="2"/>
      <c r="O26" s="2">
        <f>O25-2*COS(N25)</f>
        <v>-0.56735127646915062</v>
      </c>
      <c r="P26" s="2">
        <f>P25-2*SIN(N25)</f>
        <v>-1.0754658845920022</v>
      </c>
      <c r="Q26" s="1"/>
      <c r="R26" s="1"/>
      <c r="S26" s="1"/>
      <c r="T26" s="1"/>
    </row>
    <row r="27" spans="12:20" x14ac:dyDescent="0.2">
      <c r="L27" s="1"/>
      <c r="M27" s="2"/>
      <c r="N27" s="2"/>
      <c r="O27" s="2">
        <v>-2</v>
      </c>
      <c r="P27" s="2">
        <v>0</v>
      </c>
      <c r="Q27" s="1"/>
      <c r="R27" s="1"/>
      <c r="S27" s="1"/>
      <c r="T27" s="1"/>
    </row>
    <row r="28" spans="12:20" x14ac:dyDescent="0.2">
      <c r="L28" s="1"/>
      <c r="M28" s="2"/>
      <c r="N28" s="2"/>
      <c r="O28" s="2">
        <v>2</v>
      </c>
      <c r="P28" s="2">
        <v>0</v>
      </c>
      <c r="Q28" s="1"/>
      <c r="R28" s="1"/>
      <c r="S28" s="1"/>
      <c r="T28" s="1"/>
    </row>
    <row r="29" spans="12:20" x14ac:dyDescent="0.2">
      <c r="L29" s="1"/>
      <c r="M29" s="1"/>
      <c r="N29" s="1"/>
      <c r="O29" s="1"/>
      <c r="P29" s="1"/>
      <c r="Q29" s="1"/>
      <c r="R29" s="1"/>
      <c r="S29" s="1"/>
      <c r="T29" s="1"/>
    </row>
    <row r="30" spans="12:20" x14ac:dyDescent="0.2">
      <c r="L30" s="1"/>
      <c r="M30" s="1"/>
      <c r="N30" s="1"/>
      <c r="O30" s="1"/>
      <c r="P30" s="1"/>
      <c r="Q30" s="1"/>
      <c r="R30" s="1"/>
      <c r="S30" s="1"/>
      <c r="T30" s="1"/>
    </row>
    <row r="31" spans="12:20" x14ac:dyDescent="0.2">
      <c r="L31" s="1"/>
      <c r="M31" s="1"/>
      <c r="N31" s="1"/>
      <c r="O31" s="1"/>
      <c r="P31" s="1"/>
      <c r="Q31" s="1"/>
      <c r="R31" s="1"/>
      <c r="S31" s="1"/>
      <c r="T31" s="1"/>
    </row>
    <row r="32" spans="12:20" x14ac:dyDescent="0.2">
      <c r="L32" s="1"/>
      <c r="M32" s="1"/>
      <c r="N32" s="1"/>
      <c r="O32" s="1"/>
      <c r="P32" s="1"/>
      <c r="Q32" s="1"/>
      <c r="R32" s="1"/>
      <c r="S32" s="1"/>
      <c r="T32" s="1"/>
    </row>
    <row r="33" spans="12:20" x14ac:dyDescent="0.2">
      <c r="L33" s="1"/>
      <c r="M33" s="1"/>
      <c r="N33" s="1"/>
      <c r="O33" s="1"/>
      <c r="P33" s="1"/>
      <c r="Q33" s="1"/>
      <c r="R33" s="1"/>
      <c r="S33" s="1"/>
      <c r="T33" s="1"/>
    </row>
    <row r="34" spans="12:20" x14ac:dyDescent="0.2">
      <c r="L34" s="1"/>
      <c r="M34" s="1"/>
      <c r="N34" s="1"/>
      <c r="O34" s="1"/>
      <c r="P34" s="1"/>
      <c r="Q34" s="1"/>
      <c r="R34" s="1"/>
      <c r="S34" s="1"/>
      <c r="T34" s="1"/>
    </row>
    <row r="35" spans="12:20" x14ac:dyDescent="0.2">
      <c r="L35" s="1"/>
      <c r="M35" s="1"/>
      <c r="N35" s="1"/>
      <c r="O35" s="1"/>
      <c r="P35" s="1"/>
      <c r="Q35" s="1"/>
      <c r="R35" s="1"/>
      <c r="S35" s="1"/>
      <c r="T35" s="1"/>
    </row>
    <row r="36" spans="12:20" x14ac:dyDescent="0.2">
      <c r="L36" s="1"/>
      <c r="M36" s="1"/>
      <c r="N36" s="1"/>
      <c r="O36" s="1"/>
      <c r="P36" s="1"/>
      <c r="Q36" s="1"/>
      <c r="R36" s="1"/>
      <c r="S36" s="1"/>
      <c r="T36" s="1"/>
    </row>
    <row r="37" spans="12:20" x14ac:dyDescent="0.2">
      <c r="L37" s="1"/>
      <c r="M37" s="1"/>
      <c r="N37" s="1"/>
      <c r="O37" s="1"/>
      <c r="P37" s="1"/>
      <c r="Q37" s="1"/>
      <c r="R37" s="1"/>
      <c r="S37" s="1"/>
      <c r="T37" s="1"/>
    </row>
    <row r="38" spans="12:20" x14ac:dyDescent="0.2">
      <c r="L38" s="1"/>
      <c r="M38" s="1"/>
      <c r="N38" s="1"/>
      <c r="O38" s="1"/>
      <c r="P38" s="1"/>
      <c r="Q38" s="1"/>
      <c r="R38" s="1"/>
      <c r="S38" s="1"/>
      <c r="T38" s="1"/>
    </row>
    <row r="39" spans="12:20" x14ac:dyDescent="0.2">
      <c r="L39" s="1"/>
      <c r="M39" s="1"/>
      <c r="N39" s="1"/>
      <c r="O39" s="1"/>
      <c r="P39" s="1"/>
      <c r="Q39" s="1"/>
      <c r="R39" s="1"/>
      <c r="S39" s="1"/>
      <c r="T39" s="1"/>
    </row>
    <row r="40" spans="12:20" x14ac:dyDescent="0.2">
      <c r="L40" s="1"/>
      <c r="M40" s="1"/>
      <c r="N40" s="1"/>
      <c r="O40" s="1"/>
      <c r="P40" s="1"/>
      <c r="Q40" s="1"/>
      <c r="R40" s="1"/>
      <c r="S40" s="1"/>
      <c r="T40" s="1"/>
    </row>
    <row r="41" spans="12:20" x14ac:dyDescent="0.2">
      <c r="L41" s="1"/>
      <c r="M41" s="1"/>
      <c r="N41" s="1"/>
      <c r="O41" s="1"/>
      <c r="P41" s="1"/>
      <c r="Q41" s="1"/>
      <c r="R41" s="1"/>
      <c r="S41" s="1"/>
      <c r="T41" s="1"/>
    </row>
    <row r="42" spans="12:20" x14ac:dyDescent="0.2">
      <c r="L42" s="1"/>
      <c r="M42" s="1"/>
      <c r="N42" s="1"/>
      <c r="O42" s="1"/>
      <c r="P42" s="1"/>
      <c r="Q42" s="1"/>
      <c r="R42" s="1"/>
      <c r="S42" s="1"/>
      <c r="T42" s="1"/>
    </row>
    <row r="43" spans="12:20" x14ac:dyDescent="0.2">
      <c r="L43" s="1"/>
      <c r="M43" s="1"/>
      <c r="N43" s="1"/>
      <c r="O43" s="1"/>
      <c r="P43" s="1"/>
      <c r="Q43" s="1"/>
      <c r="R43" s="1"/>
      <c r="S43" s="1"/>
      <c r="T43" s="1"/>
    </row>
    <row r="44" spans="12:20" x14ac:dyDescent="0.2">
      <c r="L44" s="1"/>
      <c r="M44" s="1"/>
      <c r="N44" s="1"/>
      <c r="O44" s="1"/>
      <c r="P44" s="1"/>
      <c r="Q44" s="1"/>
      <c r="R44" s="1"/>
      <c r="S44" s="1"/>
      <c r="T44" s="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1</xdr:col>
                    <xdr:colOff>47625</xdr:colOff>
                    <xdr:row>2</xdr:row>
                    <xdr:rowOff>28575</xdr:rowOff>
                  </from>
                  <to>
                    <xdr:col>3</xdr:col>
                    <xdr:colOff>523875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1</xdr:col>
                    <xdr:colOff>38100</xdr:colOff>
                    <xdr:row>6</xdr:row>
                    <xdr:rowOff>38100</xdr:rowOff>
                  </from>
                  <to>
                    <xdr:col>3</xdr:col>
                    <xdr:colOff>514350</xdr:colOff>
                    <xdr:row>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60"/>
  <sheetViews>
    <sheetView tabSelected="1" zoomScale="115" zoomScaleNormal="115" workbookViewId="0">
      <selection activeCell="B15" sqref="B15"/>
    </sheetView>
  </sheetViews>
  <sheetFormatPr defaultRowHeight="14.25" x14ac:dyDescent="0.2"/>
  <cols>
    <col min="1" max="1" width="2.375" customWidth="1"/>
  </cols>
  <sheetData>
    <row r="1" spans="2:20" x14ac:dyDescent="0.2">
      <c r="L1" s="1"/>
      <c r="M1" s="1"/>
      <c r="N1" s="1"/>
      <c r="O1" s="1"/>
      <c r="P1" s="1"/>
      <c r="Q1" s="1"/>
      <c r="R1" s="1"/>
      <c r="S1" s="1"/>
      <c r="T1" s="1"/>
    </row>
    <row r="2" spans="2:20" x14ac:dyDescent="0.2">
      <c r="B2" t="s">
        <v>2</v>
      </c>
      <c r="L2" s="1"/>
      <c r="M2" s="2"/>
      <c r="N2" s="2"/>
      <c r="O2" s="2">
        <f>-0.6+N24</f>
        <v>0.39357142857142868</v>
      </c>
      <c r="P2" s="2">
        <f>(-C7/10+5)/10</f>
        <v>-0.3</v>
      </c>
      <c r="Q2" s="1"/>
      <c r="R2" s="1"/>
      <c r="S2" s="1"/>
      <c r="T2" s="1"/>
    </row>
    <row r="3" spans="2:20" x14ac:dyDescent="0.2">
      <c r="B3" s="2"/>
      <c r="C3" s="2">
        <v>87</v>
      </c>
      <c r="D3" s="2"/>
      <c r="E3" s="2"/>
      <c r="L3" s="1"/>
      <c r="M3" s="2">
        <v>-10</v>
      </c>
      <c r="N3" s="2">
        <f>M3*0.122</f>
        <v>-1.22</v>
      </c>
      <c r="O3" s="2">
        <f>(-0.6+N$24)-N$24*COS(N3)</f>
        <v>5.2134833481699061E-2</v>
      </c>
      <c r="P3" s="2">
        <f t="shared" ref="P3:P23" si="0">$N$24*SIN(N3)</f>
        <v>-0.93306228902844512</v>
      </c>
      <c r="Q3" s="1"/>
      <c r="R3" s="1"/>
      <c r="S3" s="1"/>
      <c r="T3" s="1"/>
    </row>
    <row r="4" spans="2:20" x14ac:dyDescent="0.2">
      <c r="B4" s="2"/>
      <c r="C4" s="2"/>
      <c r="D4" s="2"/>
      <c r="E4" s="2"/>
      <c r="L4" s="1"/>
      <c r="M4" s="2">
        <v>-9</v>
      </c>
      <c r="N4" s="2">
        <f t="shared" ref="N4:N23" si="1">M4*0.122</f>
        <v>-1.0979999999999999</v>
      </c>
      <c r="O4" s="2">
        <f t="shared" ref="O4:O23" si="2">(-0.6+N$24)-N$24*COS(N4)</f>
        <v>-5.887877158699123E-2</v>
      </c>
      <c r="P4" s="2">
        <f t="shared" si="0"/>
        <v>-0.88457503924205061</v>
      </c>
      <c r="Q4" s="1"/>
      <c r="R4" s="1"/>
      <c r="S4" s="1"/>
      <c r="T4" s="1"/>
    </row>
    <row r="5" spans="2:20" x14ac:dyDescent="0.2">
      <c r="B5" s="2"/>
      <c r="C5" s="2"/>
      <c r="D5" s="2"/>
      <c r="E5" s="2"/>
      <c r="L5" s="1"/>
      <c r="M5" s="2">
        <v>-8</v>
      </c>
      <c r="N5" s="2">
        <f t="shared" si="1"/>
        <v>-0.97599999999999998</v>
      </c>
      <c r="O5" s="2">
        <f t="shared" si="2"/>
        <v>-0.16316645647159522</v>
      </c>
      <c r="P5" s="2">
        <f t="shared" si="0"/>
        <v>-0.82293809671887852</v>
      </c>
      <c r="Q5" s="1"/>
      <c r="R5" s="1"/>
      <c r="S5" s="1"/>
      <c r="T5" s="1"/>
    </row>
    <row r="6" spans="2:20" x14ac:dyDescent="0.2">
      <c r="B6" t="s">
        <v>3</v>
      </c>
      <c r="L6" s="1"/>
      <c r="M6" s="2">
        <v>-7</v>
      </c>
      <c r="N6" s="2">
        <f t="shared" si="1"/>
        <v>-0.85399999999999998</v>
      </c>
      <c r="O6" s="2">
        <f t="shared" si="2"/>
        <v>-0.25917792758295966</v>
      </c>
      <c r="P6" s="2">
        <f t="shared" si="0"/>
        <v>-0.74906772838876268</v>
      </c>
      <c r="Q6" s="1"/>
      <c r="R6" s="1"/>
      <c r="S6" s="1"/>
      <c r="T6" s="1"/>
    </row>
    <row r="7" spans="2:20" x14ac:dyDescent="0.2">
      <c r="C7" s="2">
        <v>80</v>
      </c>
      <c r="L7" s="1"/>
      <c r="M7" s="2">
        <v>-6</v>
      </c>
      <c r="N7" s="2">
        <f t="shared" si="1"/>
        <v>-0.73199999999999998</v>
      </c>
      <c r="O7" s="2">
        <f t="shared" si="2"/>
        <v>-0.34548592178532755</v>
      </c>
      <c r="P7" s="2">
        <f t="shared" si="0"/>
        <v>-0.66406205776050797</v>
      </c>
      <c r="Q7" s="1"/>
      <c r="R7" s="1"/>
      <c r="S7" s="1"/>
      <c r="T7" s="1"/>
    </row>
    <row r="8" spans="2:20" x14ac:dyDescent="0.2">
      <c r="L8" s="1"/>
      <c r="M8" s="2">
        <v>-5</v>
      </c>
      <c r="N8" s="2">
        <f t="shared" si="1"/>
        <v>-0.61</v>
      </c>
      <c r="O8" s="2">
        <f t="shared" si="2"/>
        <v>-0.42080742344504418</v>
      </c>
      <c r="P8" s="2">
        <f t="shared" si="0"/>
        <v>-0.56918474071412106</v>
      </c>
      <c r="Q8" s="1"/>
      <c r="R8" s="1"/>
      <c r="S8" s="1"/>
      <c r="T8" s="1"/>
    </row>
    <row r="9" spans="2:20" x14ac:dyDescent="0.2">
      <c r="L9" s="1"/>
      <c r="M9" s="2">
        <v>-4</v>
      </c>
      <c r="N9" s="2">
        <f t="shared" si="1"/>
        <v>-0.48799999999999999</v>
      </c>
      <c r="O9" s="2">
        <f t="shared" si="2"/>
        <v>-0.48402273716108768</v>
      </c>
      <c r="P9" s="2">
        <f t="shared" si="0"/>
        <v>-0.46584618056362576</v>
      </c>
      <c r="Q9" s="1"/>
      <c r="R9" s="1"/>
      <c r="S9" s="1"/>
      <c r="T9" s="1"/>
    </row>
    <row r="10" spans="2:20" x14ac:dyDescent="0.2">
      <c r="B10" t="s">
        <v>4</v>
      </c>
      <c r="L10" s="1"/>
      <c r="M10" s="2">
        <v>-3</v>
      </c>
      <c r="N10" s="2">
        <f t="shared" si="1"/>
        <v>-0.36599999999999999</v>
      </c>
      <c r="O10" s="2">
        <f t="shared" si="2"/>
        <v>-0.53419213265083842</v>
      </c>
      <c r="P10" s="2">
        <f t="shared" si="0"/>
        <v>-0.35558256163884944</v>
      </c>
      <c r="Q10" s="1"/>
      <c r="R10" s="1"/>
      <c r="S10" s="1"/>
      <c r="T10" s="1"/>
    </row>
    <row r="11" spans="2:20" x14ac:dyDescent="0.2">
      <c r="B11" t="s">
        <v>5</v>
      </c>
      <c r="L11" s="1"/>
      <c r="M11" s="2">
        <v>-2</v>
      </c>
      <c r="N11" s="2">
        <f t="shared" si="1"/>
        <v>-0.24399999999999999</v>
      </c>
      <c r="O11" s="2">
        <f t="shared" si="2"/>
        <v>-0.57056981435573628</v>
      </c>
      <c r="P11" s="2">
        <f t="shared" si="0"/>
        <v>-0.24003301306347652</v>
      </c>
      <c r="Q11" s="1"/>
      <c r="R11" s="1"/>
      <c r="S11" s="1"/>
      <c r="T11" s="1"/>
    </row>
    <row r="12" spans="2:20" x14ac:dyDescent="0.2">
      <c r="B12" t="s">
        <v>6</v>
      </c>
      <c r="L12" s="1"/>
      <c r="M12" s="2">
        <v>-1</v>
      </c>
      <c r="N12" s="2">
        <f t="shared" si="1"/>
        <v>-0.122</v>
      </c>
      <c r="O12" s="2">
        <f t="shared" si="2"/>
        <v>-0.59261500810098011</v>
      </c>
      <c r="P12" s="2">
        <f t="shared" si="0"/>
        <v>-0.12091524220232422</v>
      </c>
      <c r="Q12" s="1"/>
      <c r="R12" s="1"/>
      <c r="S12" s="1"/>
      <c r="T12" s="1"/>
    </row>
    <row r="13" spans="2:20" x14ac:dyDescent="0.2">
      <c r="B13" t="s">
        <v>7</v>
      </c>
      <c r="L13" s="1"/>
      <c r="M13" s="2">
        <v>0</v>
      </c>
      <c r="N13" s="2">
        <f t="shared" si="1"/>
        <v>0</v>
      </c>
      <c r="O13" s="2">
        <f t="shared" si="2"/>
        <v>-0.6</v>
      </c>
      <c r="P13" s="2">
        <f t="shared" si="0"/>
        <v>0</v>
      </c>
      <c r="Q13" s="1"/>
      <c r="R13" s="1"/>
      <c r="S13" s="1"/>
      <c r="T13" s="1"/>
    </row>
    <row r="14" spans="2:20" x14ac:dyDescent="0.2">
      <c r="L14" s="1"/>
      <c r="M14" s="2">
        <v>1</v>
      </c>
      <c r="N14" s="2">
        <f t="shared" si="1"/>
        <v>0.122</v>
      </c>
      <c r="O14" s="2">
        <f t="shared" si="2"/>
        <v>-0.59261500810098011</v>
      </c>
      <c r="P14" s="2">
        <f t="shared" si="0"/>
        <v>0.12091524220232422</v>
      </c>
      <c r="Q14" s="1"/>
      <c r="R14" s="1"/>
      <c r="S14" s="1"/>
      <c r="T14" s="1"/>
    </row>
    <row r="15" spans="2:20" x14ac:dyDescent="0.2">
      <c r="L15" s="1"/>
      <c r="M15" s="2">
        <v>2</v>
      </c>
      <c r="N15" s="2">
        <f t="shared" si="1"/>
        <v>0.24399999999999999</v>
      </c>
      <c r="O15" s="2">
        <f t="shared" si="2"/>
        <v>-0.57056981435573628</v>
      </c>
      <c r="P15" s="2">
        <f t="shared" si="0"/>
        <v>0.24003301306347652</v>
      </c>
      <c r="Q15" s="1"/>
      <c r="R15" s="1"/>
      <c r="S15" s="1"/>
      <c r="T15" s="1"/>
    </row>
    <row r="16" spans="2:20" x14ac:dyDescent="0.2">
      <c r="L16" s="1"/>
      <c r="M16" s="2">
        <v>3</v>
      </c>
      <c r="N16" s="2">
        <f t="shared" si="1"/>
        <v>0.36599999999999999</v>
      </c>
      <c r="O16" s="2">
        <f t="shared" si="2"/>
        <v>-0.53419213265083842</v>
      </c>
      <c r="P16" s="2">
        <f t="shared" si="0"/>
        <v>0.35558256163884944</v>
      </c>
      <c r="Q16" s="1"/>
      <c r="R16" s="1"/>
      <c r="S16" s="1"/>
      <c r="T16" s="1"/>
    </row>
    <row r="17" spans="12:20" x14ac:dyDescent="0.2">
      <c r="L17" s="1"/>
      <c r="M17" s="2">
        <v>4</v>
      </c>
      <c r="N17" s="2">
        <f t="shared" si="1"/>
        <v>0.48799999999999999</v>
      </c>
      <c r="O17" s="2">
        <f t="shared" si="2"/>
        <v>-0.48402273716108768</v>
      </c>
      <c r="P17" s="2">
        <f t="shared" si="0"/>
        <v>0.46584618056362576</v>
      </c>
      <c r="Q17" s="1"/>
      <c r="R17" s="1"/>
      <c r="S17" s="1"/>
      <c r="T17" s="1"/>
    </row>
    <row r="18" spans="12:20" x14ac:dyDescent="0.2">
      <c r="L18" s="1"/>
      <c r="M18" s="2">
        <v>5</v>
      </c>
      <c r="N18" s="2">
        <f t="shared" si="1"/>
        <v>0.61</v>
      </c>
      <c r="O18" s="2">
        <f t="shared" si="2"/>
        <v>-0.42080742344504418</v>
      </c>
      <c r="P18" s="2">
        <f t="shared" si="0"/>
        <v>0.56918474071412106</v>
      </c>
      <c r="Q18" s="1"/>
      <c r="R18" s="1"/>
      <c r="S18" s="1"/>
      <c r="T18" s="1"/>
    </row>
    <row r="19" spans="12:20" x14ac:dyDescent="0.2">
      <c r="L19" s="1"/>
      <c r="M19" s="2">
        <v>6</v>
      </c>
      <c r="N19" s="2">
        <f t="shared" si="1"/>
        <v>0.73199999999999998</v>
      </c>
      <c r="O19" s="2">
        <f t="shared" si="2"/>
        <v>-0.34548592178532755</v>
      </c>
      <c r="P19" s="2">
        <f t="shared" si="0"/>
        <v>0.66406205776050797</v>
      </c>
      <c r="Q19" s="1"/>
      <c r="R19" s="1"/>
      <c r="S19" s="1"/>
      <c r="T19" s="1"/>
    </row>
    <row r="20" spans="12:20" x14ac:dyDescent="0.2">
      <c r="L20" s="1"/>
      <c r="M20" s="2">
        <v>7</v>
      </c>
      <c r="N20" s="2">
        <f t="shared" si="1"/>
        <v>0.85399999999999998</v>
      </c>
      <c r="O20" s="2">
        <f t="shared" si="2"/>
        <v>-0.25917792758295966</v>
      </c>
      <c r="P20" s="2">
        <f t="shared" si="0"/>
        <v>0.74906772838876268</v>
      </c>
      <c r="Q20" s="1"/>
      <c r="R20" s="1"/>
      <c r="S20" s="1"/>
      <c r="T20" s="1"/>
    </row>
    <row r="21" spans="12:20" x14ac:dyDescent="0.2">
      <c r="L21" s="1"/>
      <c r="M21" s="2">
        <v>8</v>
      </c>
      <c r="N21" s="2">
        <f t="shared" si="1"/>
        <v>0.97599999999999998</v>
      </c>
      <c r="O21" s="2">
        <f t="shared" si="2"/>
        <v>-0.16316645647159522</v>
      </c>
      <c r="P21" s="2">
        <f t="shared" si="0"/>
        <v>0.82293809671887852</v>
      </c>
      <c r="Q21" s="1"/>
      <c r="R21" s="1"/>
      <c r="S21" s="1"/>
      <c r="T21" s="1"/>
    </row>
    <row r="22" spans="12:20" x14ac:dyDescent="0.2">
      <c r="L22" s="1"/>
      <c r="M22" s="2">
        <v>9</v>
      </c>
      <c r="N22" s="2">
        <f t="shared" si="1"/>
        <v>1.0979999999999999</v>
      </c>
      <c r="O22" s="2">
        <f t="shared" si="2"/>
        <v>-5.887877158699123E-2</v>
      </c>
      <c r="P22" s="2">
        <f t="shared" si="0"/>
        <v>0.88457503924205061</v>
      </c>
      <c r="Q22" s="1"/>
      <c r="R22" s="1"/>
      <c r="S22" s="1"/>
      <c r="T22" s="1"/>
    </row>
    <row r="23" spans="12:20" x14ac:dyDescent="0.2">
      <c r="L23" s="1"/>
      <c r="M23" s="2">
        <v>10</v>
      </c>
      <c r="N23" s="2">
        <f t="shared" si="1"/>
        <v>1.22</v>
      </c>
      <c r="O23" s="2">
        <f t="shared" si="2"/>
        <v>5.2134833481699061E-2</v>
      </c>
      <c r="P23" s="2">
        <f t="shared" si="0"/>
        <v>0.93306228902844512</v>
      </c>
      <c r="Q23" s="1"/>
      <c r="R23" s="1"/>
      <c r="S23" s="1"/>
      <c r="T23" s="1"/>
    </row>
    <row r="24" spans="12:20" x14ac:dyDescent="0.2">
      <c r="L24" s="1"/>
      <c r="M24" s="2"/>
      <c r="N24" s="2">
        <f>(7.45+C3/35)/10</f>
        <v>0.99357142857142866</v>
      </c>
      <c r="O24" s="2">
        <v>-2</v>
      </c>
      <c r="P24" s="2">
        <f>P2</f>
        <v>-0.3</v>
      </c>
      <c r="Q24" s="1"/>
      <c r="R24" s="1"/>
      <c r="S24" s="1"/>
      <c r="T24" s="1"/>
    </row>
    <row r="25" spans="12:20" x14ac:dyDescent="0.2">
      <c r="L25" s="1"/>
      <c r="M25" s="2"/>
      <c r="N25" s="2">
        <f>2*ATAN(P2/(O25-O2))</f>
        <v>0.61345615947687093</v>
      </c>
      <c r="O25" s="2">
        <f>-SQRT(N24^2-P2^2)+$O$2</f>
        <v>-0.55362664135559014</v>
      </c>
      <c r="P25" s="2">
        <f>P24</f>
        <v>-0.3</v>
      </c>
      <c r="Q25" s="1"/>
      <c r="R25" s="1"/>
      <c r="S25" s="1"/>
      <c r="T25" s="1"/>
    </row>
    <row r="26" spans="12:20" x14ac:dyDescent="0.2">
      <c r="L26" s="1"/>
      <c r="M26" s="2"/>
      <c r="N26" s="2"/>
      <c r="O26" s="2">
        <f>O25-2*COS(N25)</f>
        <v>-2.1889530516102775</v>
      </c>
      <c r="P26" s="2">
        <f>P25-2*SIN(N25)</f>
        <v>-1.4513937345337244</v>
      </c>
      <c r="Q26" s="1"/>
      <c r="R26" s="1"/>
      <c r="S26" s="1"/>
      <c r="T26" s="1"/>
    </row>
    <row r="27" spans="12:20" x14ac:dyDescent="0.2">
      <c r="L27" s="1"/>
      <c r="M27" s="2"/>
      <c r="N27" s="2"/>
      <c r="O27" s="2">
        <v>-2</v>
      </c>
      <c r="P27" s="2">
        <v>0</v>
      </c>
      <c r="Q27" s="1"/>
      <c r="R27" s="1"/>
      <c r="S27" s="1"/>
      <c r="T27" s="1"/>
    </row>
    <row r="28" spans="12:20" x14ac:dyDescent="0.2">
      <c r="L28" s="1"/>
      <c r="M28" s="2"/>
      <c r="N28" s="2"/>
      <c r="O28" s="2">
        <v>2</v>
      </c>
      <c r="P28" s="2">
        <v>0</v>
      </c>
      <c r="Q28" s="1"/>
      <c r="R28" s="1"/>
      <c r="S28" s="1"/>
      <c r="T28" s="1"/>
    </row>
    <row r="29" spans="12:20" x14ac:dyDescent="0.2">
      <c r="L29" s="1"/>
      <c r="M29" s="2"/>
      <c r="N29" s="2"/>
      <c r="O29" s="2">
        <f>O25</f>
        <v>-0.55362664135559014</v>
      </c>
      <c r="P29" s="2">
        <f>P25</f>
        <v>-0.3</v>
      </c>
      <c r="Q29" s="1"/>
      <c r="R29" s="1"/>
      <c r="S29" s="1"/>
      <c r="T29" s="1"/>
    </row>
    <row r="30" spans="12:20" x14ac:dyDescent="0.2">
      <c r="L30" s="1"/>
      <c r="M30" s="2"/>
      <c r="N30" s="2"/>
      <c r="O30" s="2">
        <f>O29-3*(O26-O25)</f>
        <v>4.352352589408472</v>
      </c>
      <c r="P30" s="2">
        <f>P29-3*(P26-P25)</f>
        <v>3.1541812036011736</v>
      </c>
      <c r="Q30" s="1"/>
      <c r="R30" s="1"/>
      <c r="S30" s="1"/>
      <c r="T30" s="1"/>
    </row>
    <row r="31" spans="12:20" x14ac:dyDescent="0.2">
      <c r="L31" s="1"/>
      <c r="M31" s="1"/>
      <c r="N31" s="1"/>
      <c r="O31" s="1"/>
      <c r="P31" s="1"/>
      <c r="Q31" s="1"/>
      <c r="R31" s="1"/>
      <c r="S31" s="1"/>
      <c r="T31" s="1"/>
    </row>
    <row r="32" spans="12:20" x14ac:dyDescent="0.2">
      <c r="L32" s="1"/>
      <c r="M32" s="1"/>
      <c r="N32" s="1"/>
      <c r="O32" s="1"/>
      <c r="P32" s="1"/>
      <c r="Q32" s="1"/>
      <c r="R32" s="1"/>
      <c r="S32" s="1"/>
      <c r="T32" s="1"/>
    </row>
    <row r="33" spans="12:20" x14ac:dyDescent="0.2">
      <c r="L33" s="1"/>
      <c r="M33" s="1"/>
      <c r="N33" s="1"/>
      <c r="O33" s="1"/>
      <c r="P33" s="1"/>
      <c r="Q33" s="1"/>
      <c r="R33" s="1"/>
      <c r="S33" s="1"/>
      <c r="T33" s="1"/>
    </row>
    <row r="34" spans="12:20" x14ac:dyDescent="0.2">
      <c r="L34" s="1"/>
      <c r="M34" s="1"/>
      <c r="N34" s="1"/>
      <c r="O34" s="1"/>
      <c r="P34" s="1"/>
      <c r="Q34" s="1"/>
      <c r="R34" s="1"/>
      <c r="S34" s="1"/>
      <c r="T34" s="1"/>
    </row>
    <row r="35" spans="12:20" x14ac:dyDescent="0.2">
      <c r="L35" s="1"/>
      <c r="M35" s="1"/>
      <c r="N35" s="1"/>
      <c r="O35" s="1"/>
      <c r="P35" s="1"/>
      <c r="Q35" s="1"/>
      <c r="R35" s="1"/>
      <c r="S35" s="1"/>
      <c r="T35" s="1"/>
    </row>
    <row r="36" spans="12:20" x14ac:dyDescent="0.2">
      <c r="L36" s="1"/>
      <c r="M36" s="1"/>
      <c r="N36" s="1"/>
      <c r="O36" s="1"/>
      <c r="P36" s="1"/>
      <c r="Q36" s="1"/>
      <c r="R36" s="1"/>
      <c r="S36" s="1"/>
      <c r="T36" s="1"/>
    </row>
    <row r="37" spans="12:20" x14ac:dyDescent="0.2">
      <c r="L37" s="1"/>
      <c r="M37" s="1"/>
      <c r="N37" s="1"/>
      <c r="O37" s="1"/>
      <c r="P37" s="1"/>
      <c r="Q37" s="1"/>
      <c r="R37" s="1"/>
      <c r="S37" s="1"/>
      <c r="T37" s="1"/>
    </row>
    <row r="38" spans="12:20" x14ac:dyDescent="0.2">
      <c r="L38" s="1"/>
      <c r="M38" s="1"/>
      <c r="N38" s="1"/>
      <c r="O38" s="1"/>
      <c r="P38" s="1"/>
      <c r="Q38" s="1"/>
      <c r="R38" s="1"/>
      <c r="S38" s="1"/>
      <c r="T38" s="1"/>
    </row>
    <row r="39" spans="12:20" x14ac:dyDescent="0.2">
      <c r="L39" s="1"/>
      <c r="M39" s="1"/>
      <c r="N39" s="1"/>
      <c r="O39" s="1"/>
      <c r="P39" s="1"/>
      <c r="Q39" s="1"/>
      <c r="R39" s="1"/>
      <c r="S39" s="1"/>
      <c r="T39" s="1"/>
    </row>
    <row r="40" spans="12:20" x14ac:dyDescent="0.2">
      <c r="L40" s="1"/>
      <c r="M40" s="1"/>
      <c r="N40" s="1"/>
      <c r="O40" s="1"/>
      <c r="P40" s="1"/>
      <c r="Q40" s="1"/>
      <c r="R40" s="1"/>
      <c r="S40" s="1"/>
      <c r="T40" s="1"/>
    </row>
    <row r="41" spans="12:20" x14ac:dyDescent="0.2">
      <c r="L41" s="1"/>
      <c r="M41" s="1"/>
      <c r="N41" s="1"/>
      <c r="O41" s="1"/>
      <c r="P41" s="1"/>
      <c r="Q41" s="1"/>
      <c r="R41" s="1"/>
      <c r="S41" s="1"/>
      <c r="T41" s="1"/>
    </row>
    <row r="42" spans="12:20" x14ac:dyDescent="0.2">
      <c r="L42" s="1"/>
      <c r="M42" s="1"/>
      <c r="N42" s="1"/>
      <c r="O42" s="1"/>
      <c r="P42" s="1"/>
      <c r="Q42" s="1"/>
      <c r="R42" s="1"/>
      <c r="S42" s="1"/>
      <c r="T42" s="1"/>
    </row>
    <row r="43" spans="12:20" x14ac:dyDescent="0.2">
      <c r="L43" s="1"/>
      <c r="M43" s="1"/>
      <c r="N43" s="1"/>
      <c r="O43" s="1"/>
      <c r="P43" s="1"/>
      <c r="Q43" s="1"/>
      <c r="R43" s="1"/>
      <c r="S43" s="1"/>
      <c r="T43" s="1"/>
    </row>
    <row r="44" spans="12:20" x14ac:dyDescent="0.2">
      <c r="L44" s="1"/>
      <c r="M44" s="1"/>
      <c r="N44" s="1"/>
      <c r="O44" s="1"/>
      <c r="P44" s="1"/>
      <c r="Q44" s="1"/>
      <c r="R44" s="1"/>
      <c r="S44" s="1"/>
      <c r="T44" s="1"/>
    </row>
    <row r="45" spans="12:20" x14ac:dyDescent="0.2">
      <c r="L45" s="1"/>
      <c r="M45" s="1"/>
      <c r="N45" s="1"/>
      <c r="O45" s="1"/>
      <c r="P45" s="1"/>
      <c r="Q45" s="1"/>
      <c r="R45" s="1"/>
      <c r="S45" s="1"/>
      <c r="T45" s="1"/>
    </row>
    <row r="46" spans="12:20" x14ac:dyDescent="0.2">
      <c r="L46" s="1"/>
      <c r="M46" s="1"/>
      <c r="N46" s="1"/>
      <c r="O46" s="1"/>
      <c r="P46" s="1"/>
      <c r="Q46" s="1"/>
      <c r="R46" s="1"/>
      <c r="S46" s="1"/>
      <c r="T46" s="1"/>
    </row>
    <row r="47" spans="12:20" x14ac:dyDescent="0.2">
      <c r="L47" s="1"/>
      <c r="M47" s="1"/>
      <c r="N47" s="1"/>
      <c r="O47" s="1"/>
      <c r="P47" s="1"/>
      <c r="Q47" s="1"/>
      <c r="R47" s="1"/>
      <c r="S47" s="1"/>
      <c r="T47" s="1"/>
    </row>
    <row r="48" spans="12:20" x14ac:dyDescent="0.2">
      <c r="L48" s="1"/>
      <c r="M48" s="1"/>
      <c r="N48" s="1"/>
      <c r="O48" s="1"/>
      <c r="P48" s="1"/>
      <c r="Q48" s="1"/>
      <c r="R48" s="1"/>
      <c r="S48" s="1"/>
      <c r="T48" s="1"/>
    </row>
    <row r="49" spans="12:20" x14ac:dyDescent="0.2">
      <c r="L49" s="1"/>
      <c r="M49" s="1"/>
      <c r="N49" s="1"/>
      <c r="O49" s="1"/>
      <c r="P49" s="1"/>
      <c r="Q49" s="1"/>
      <c r="R49" s="1"/>
      <c r="S49" s="1"/>
      <c r="T49" s="1"/>
    </row>
    <row r="50" spans="12:20" x14ac:dyDescent="0.2">
      <c r="L50" s="1"/>
      <c r="M50" s="1"/>
      <c r="N50" s="1"/>
      <c r="O50" s="1"/>
      <c r="P50" s="1"/>
      <c r="Q50" s="1"/>
      <c r="R50" s="1"/>
      <c r="S50" s="1"/>
      <c r="T50" s="1"/>
    </row>
    <row r="51" spans="12:20" x14ac:dyDescent="0.2">
      <c r="L51" s="1"/>
      <c r="M51" s="1"/>
      <c r="N51" s="1"/>
      <c r="O51" s="1"/>
      <c r="P51" s="1"/>
      <c r="Q51" s="1"/>
      <c r="R51" s="1"/>
      <c r="S51" s="1"/>
      <c r="T51" s="1"/>
    </row>
    <row r="52" spans="12:20" x14ac:dyDescent="0.2">
      <c r="L52" s="1"/>
      <c r="M52" s="1"/>
      <c r="N52" s="1"/>
      <c r="O52" s="1"/>
      <c r="P52" s="1"/>
      <c r="Q52" s="1"/>
      <c r="R52" s="1"/>
      <c r="S52" s="1"/>
      <c r="T52" s="1"/>
    </row>
    <row r="53" spans="12:20" x14ac:dyDescent="0.2">
      <c r="L53" s="1"/>
      <c r="M53" s="1"/>
      <c r="N53" s="1"/>
      <c r="O53" s="1"/>
      <c r="P53" s="1"/>
      <c r="Q53" s="1"/>
      <c r="R53" s="1"/>
      <c r="S53" s="1"/>
      <c r="T53" s="1"/>
    </row>
    <row r="54" spans="12:20" x14ac:dyDescent="0.2">
      <c r="L54" s="1"/>
      <c r="M54" s="1"/>
      <c r="N54" s="1"/>
      <c r="O54" s="1"/>
      <c r="P54" s="1"/>
      <c r="Q54" s="1"/>
      <c r="R54" s="1"/>
      <c r="S54" s="1"/>
    </row>
    <row r="55" spans="12:20" x14ac:dyDescent="0.2">
      <c r="L55" s="1"/>
      <c r="M55" s="1"/>
      <c r="N55" s="1"/>
      <c r="O55" s="1"/>
      <c r="P55" s="1"/>
      <c r="Q55" s="1"/>
      <c r="R55" s="1"/>
      <c r="S55" s="1"/>
    </row>
    <row r="56" spans="12:20" x14ac:dyDescent="0.2">
      <c r="L56" s="1"/>
      <c r="M56" s="1"/>
      <c r="N56" s="1"/>
      <c r="O56" s="1"/>
      <c r="P56" s="1"/>
      <c r="Q56" s="1"/>
      <c r="R56" s="1"/>
      <c r="S56" s="1"/>
    </row>
    <row r="57" spans="12:20" x14ac:dyDescent="0.2">
      <c r="L57" s="1"/>
      <c r="M57" s="1"/>
      <c r="N57" s="1"/>
      <c r="O57" s="1"/>
      <c r="P57" s="1"/>
      <c r="Q57" s="1"/>
      <c r="R57" s="1"/>
      <c r="S57" s="1"/>
    </row>
    <row r="58" spans="12:20" x14ac:dyDescent="0.2">
      <c r="L58" s="1"/>
      <c r="M58" s="1"/>
      <c r="N58" s="1"/>
      <c r="O58" s="1"/>
      <c r="P58" s="1"/>
      <c r="Q58" s="1"/>
      <c r="R58" s="1"/>
      <c r="S58" s="1"/>
    </row>
    <row r="59" spans="12:20" x14ac:dyDescent="0.2">
      <c r="L59" s="1"/>
      <c r="M59" s="1"/>
      <c r="N59" s="1"/>
      <c r="O59" s="1"/>
      <c r="P59" s="1"/>
      <c r="Q59" s="1"/>
      <c r="R59" s="1"/>
      <c r="S59" s="1"/>
    </row>
    <row r="60" spans="12:20" x14ac:dyDescent="0.2">
      <c r="L60" s="1"/>
      <c r="M60" s="1"/>
      <c r="N60" s="1"/>
      <c r="O60" s="1"/>
      <c r="P60" s="1"/>
      <c r="Q60" s="1"/>
      <c r="R60" s="1"/>
      <c r="S60" s="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1</xdr:col>
                    <xdr:colOff>47625</xdr:colOff>
                    <xdr:row>2</xdr:row>
                    <xdr:rowOff>28575</xdr:rowOff>
                  </from>
                  <to>
                    <xdr:col>3</xdr:col>
                    <xdr:colOff>523875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</xdr:col>
                    <xdr:colOff>38100</xdr:colOff>
                    <xdr:row>6</xdr:row>
                    <xdr:rowOff>38100</xdr:rowOff>
                  </from>
                  <to>
                    <xdr:col>3</xdr:col>
                    <xdr:colOff>514350</xdr:colOff>
                    <xdr:row>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Refraction</vt:lpstr>
      <vt:lpstr>Concave Mirror</vt:lpstr>
      <vt:lpstr>Convex Mirror</vt:lpstr>
    </vt:vector>
  </TitlesOfParts>
  <Company>SUNY Geneseo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Pogozelski</dc:creator>
  <cp:lastModifiedBy>Edward Pogozelski</cp:lastModifiedBy>
  <dcterms:created xsi:type="dcterms:W3CDTF">2020-03-31T12:24:45Z</dcterms:created>
  <dcterms:modified xsi:type="dcterms:W3CDTF">2020-03-31T15:53:31Z</dcterms:modified>
</cp:coreProperties>
</file>