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go\Desktop\PogoHome\Fall2021\Math160\"/>
    </mc:Choice>
  </mc:AlternateContent>
  <xr:revisionPtr revIDLastSave="0" documentId="13_ncr:40009_{46E865CA-7D32-4937-9023-38F1A59394F0}" xr6:coauthVersionLast="46" xr6:coauthVersionMax="46" xr10:uidLastSave="{00000000-0000-0000-0000-000000000000}"/>
  <bookViews>
    <workbookView xWindow="-120" yWindow="-120" windowWidth="26490" windowHeight="16440"/>
  </bookViews>
  <sheets>
    <sheet name="Sheet1" sheetId="1" r:id="rId1"/>
  </sheets>
  <calcPr calcId="0"/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C9" i="1"/>
  <c r="E2" i="1" s="1"/>
  <c r="D9" i="1"/>
  <c r="C10" i="1"/>
  <c r="D10" i="1"/>
  <c r="C14" i="1"/>
  <c r="C15" i="1" s="1"/>
  <c r="D18" i="1" a="1"/>
  <c r="D19" i="1" s="1"/>
  <c r="E7" i="1" l="1"/>
  <c r="E5" i="1"/>
  <c r="E3" i="1"/>
  <c r="C12" i="1" s="1"/>
  <c r="C13" i="1" s="1"/>
  <c r="E19" i="1"/>
  <c r="D18" i="1"/>
  <c r="E6" i="1"/>
  <c r="E4" i="1"/>
  <c r="E18" i="1"/>
</calcChain>
</file>

<file path=xl/sharedStrings.xml><?xml version="1.0" encoding="utf-8"?>
<sst xmlns="http://schemas.openxmlformats.org/spreadsheetml/2006/main" count="21" uniqueCount="21">
  <si>
    <t>x (age in years)</t>
  </si>
  <si>
    <t>y (income in $)</t>
  </si>
  <si>
    <t>(xi-mux)(yi-muy)</t>
  </si>
  <si>
    <t>covariance</t>
  </si>
  <si>
    <t>slope</t>
  </si>
  <si>
    <t>intercept</t>
  </si>
  <si>
    <t>value</t>
  </si>
  <si>
    <t>68% confid.</t>
  </si>
  <si>
    <t>Pearson R^2</t>
  </si>
  <si>
    <r>
      <t>Samp. Corr. Coeff.</t>
    </r>
    <r>
      <rPr>
        <sz val="11"/>
        <color theme="1"/>
        <rFont val="Symbol"/>
        <family val="1"/>
        <charset val="2"/>
      </rPr>
      <t xml:space="preserve"> r</t>
    </r>
  </si>
  <si>
    <t>Plots using "Trendline"</t>
  </si>
  <si>
    <t>Fake data:</t>
  </si>
  <si>
    <t>m</t>
  </si>
  <si>
    <t>s</t>
  </si>
  <si>
    <t>Copy of: x (age in years)</t>
  </si>
  <si>
    <t>Using Linest for y vs x…</t>
  </si>
  <si>
    <t>the slope must be ($ per age in years), and the intercept must</t>
  </si>
  <si>
    <t>be in Dollars.</t>
  </si>
  <si>
    <r>
      <t xml:space="preserve">Since </t>
    </r>
    <r>
      <rPr>
        <sz val="11"/>
        <color rgb="FF0070C0"/>
        <rFont val="Arial"/>
        <family val="2"/>
      </rPr>
      <t>this</t>
    </r>
    <r>
      <rPr>
        <sz val="11"/>
        <color theme="1"/>
        <rFont val="Arial"/>
        <family val="2"/>
      </rPr>
      <t xml:space="preserve"> Linest Result is for (income in $) vs (age in years),</t>
    </r>
  </si>
  <si>
    <t>data points N</t>
  </si>
  <si>
    <t>Pearson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</si>
</sst>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1" formatCode="0.000"/>
    <numFmt numFmtId="172" formatCode="0.0"/>
  </numFmts>
  <fonts count="3" x14ac:knownFonts="1">
    <font>
      <sz val="11"/>
      <color theme="1"/>
      <name val="Arial"/>
      <family val="2"/>
    </font>
    <font>
      <sz val="11"/>
      <color theme="1"/>
      <name val="Symbol"/>
      <family val="1"/>
      <charset val="2"/>
    </font>
    <font>
      <sz val="11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71" fontId="0" fillId="0" borderId="0" xfId="0" applyNumberFormat="1"/>
    <xf numFmtId="2" fontId="0" fillId="0" borderId="0" xfId="0" applyNumberFormat="1"/>
    <xf numFmtId="172" fontId="0" fillId="0" borderId="0" xfId="0" applyNumberFormat="1"/>
    <xf numFmtId="1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503867692567811"/>
          <c:y val="3.703827550325781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393855513231595"/>
          <c:y val="0.2268594374574541"/>
          <c:w val="0.74994119260558756"/>
          <c:h val="0.5765945814806007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y (income in $)</c:v>
                </c:pt>
              </c:strCache>
            </c:strRef>
          </c:tx>
          <c:spPr>
            <a:ln w="12700">
              <a:noFill/>
              <a:prstDash val="solid"/>
            </a:ln>
          </c:spPr>
          <c:marker>
            <c:symbol val="circle"/>
            <c:size val="5"/>
            <c:spPr>
              <a:solidFill>
                <a:srgbClr val="0066CC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666699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0.26104116047786569"/>
                  <c:y val="-8.0238045771822263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Sheet1!$C$2:$C$7</c:f>
              <c:numCache>
                <c:formatCode>General</c:formatCode>
                <c:ptCount val="6"/>
                <c:pt idx="0">
                  <c:v>25</c:v>
                </c:pt>
                <c:pt idx="1">
                  <c:v>30</c:v>
                </c:pt>
                <c:pt idx="2">
                  <c:v>35</c:v>
                </c:pt>
                <c:pt idx="3">
                  <c:v>40</c:v>
                </c:pt>
                <c:pt idx="4">
                  <c:v>45</c:v>
                </c:pt>
                <c:pt idx="5">
                  <c:v>50</c:v>
                </c:pt>
              </c:numCache>
            </c:numRef>
          </c:xVal>
          <c:yVal>
            <c:numRef>
              <c:f>Sheet1!$D$2:$D$7</c:f>
              <c:numCache>
                <c:formatCode>General</c:formatCode>
                <c:ptCount val="6"/>
                <c:pt idx="0">
                  <c:v>42388</c:v>
                </c:pt>
                <c:pt idx="1">
                  <c:v>49233</c:v>
                </c:pt>
                <c:pt idx="2">
                  <c:v>52100</c:v>
                </c:pt>
                <c:pt idx="3">
                  <c:v>60344</c:v>
                </c:pt>
                <c:pt idx="4">
                  <c:v>66213</c:v>
                </c:pt>
                <c:pt idx="5">
                  <c:v>75444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2BD-4DEA-8E46-319085890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6061712"/>
        <c:axId val="1"/>
      </c:scatterChart>
      <c:valAx>
        <c:axId val="1156061712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Age in years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Income ($)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5606171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238408927763078"/>
          <c:y val="3.5243513176387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079902638219515"/>
          <c:y val="0.21586651820537509"/>
          <c:w val="0.74613655798761391"/>
          <c:h val="0.61454145919958125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Sheet1!$F$1</c:f>
              <c:strCache>
                <c:ptCount val="1"/>
                <c:pt idx="0">
                  <c:v>Copy of: x (age in years)</c:v>
                </c:pt>
              </c:strCache>
            </c:strRef>
          </c:tx>
          <c:spPr>
            <a:ln w="12700">
              <a:noFill/>
              <a:prstDash val="solid"/>
            </a:ln>
          </c:spPr>
          <c:marker>
            <c:symbol val="circle"/>
            <c:size val="5"/>
            <c:spPr>
              <a:solidFill>
                <a:srgbClr val="0066CC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666699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0.3516155004065028"/>
                  <c:y val="-2.769975940407531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Sheet1!$D$2:$D$7</c:f>
              <c:numCache>
                <c:formatCode>General</c:formatCode>
                <c:ptCount val="6"/>
                <c:pt idx="0">
                  <c:v>42388</c:v>
                </c:pt>
                <c:pt idx="1">
                  <c:v>49233</c:v>
                </c:pt>
                <c:pt idx="2">
                  <c:v>52100</c:v>
                </c:pt>
                <c:pt idx="3">
                  <c:v>60344</c:v>
                </c:pt>
                <c:pt idx="4">
                  <c:v>66213</c:v>
                </c:pt>
                <c:pt idx="5">
                  <c:v>75444</c:v>
                </c:pt>
              </c:numCache>
            </c:numRef>
          </c:xVal>
          <c:yVal>
            <c:numRef>
              <c:f>Sheet1!$F$2:$F$7</c:f>
              <c:numCache>
                <c:formatCode>General</c:formatCode>
                <c:ptCount val="6"/>
                <c:pt idx="0">
                  <c:v>25</c:v>
                </c:pt>
                <c:pt idx="1">
                  <c:v>30</c:v>
                </c:pt>
                <c:pt idx="2">
                  <c:v>35</c:v>
                </c:pt>
                <c:pt idx="3">
                  <c:v>40</c:v>
                </c:pt>
                <c:pt idx="4">
                  <c:v>45</c:v>
                </c:pt>
                <c:pt idx="5">
                  <c:v>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57-4E96-AF12-1F0ABB981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6087088"/>
        <c:axId val="1"/>
      </c:scatterChart>
      <c:valAx>
        <c:axId val="1156087088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Income</a:t>
                </a:r>
                <a:r>
                  <a:rPr lang="en-US" baseline="0"/>
                  <a:t> in $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Age in Years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5608708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84534</xdr:colOff>
      <xdr:row>2</xdr:row>
      <xdr:rowOff>132159</xdr:rowOff>
    </xdr:from>
    <xdr:to>
      <xdr:col>12</xdr:col>
      <xdr:colOff>217884</xdr:colOff>
      <xdr:row>14</xdr:row>
      <xdr:rowOff>8334</xdr:rowOff>
    </xdr:to>
    <xdr:graphicFrame macro="">
      <xdr:nvGraphicFramePr>
        <xdr:cNvPr id="1029" name="Chart 1">
          <a:extLst>
            <a:ext uri="{FF2B5EF4-FFF2-40B4-BE49-F238E27FC236}">
              <a16:creationId xmlns:a16="http://schemas.microsoft.com/office/drawing/2014/main" id="{F481E552-6C75-4E5F-8976-ECB054BB21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94447</xdr:colOff>
      <xdr:row>14</xdr:row>
      <xdr:rowOff>65484</xdr:rowOff>
    </xdr:from>
    <xdr:to>
      <xdr:col>12</xdr:col>
      <xdr:colOff>224881</xdr:colOff>
      <xdr:row>26</xdr:row>
      <xdr:rowOff>67865</xdr:rowOff>
    </xdr:to>
    <xdr:graphicFrame macro="">
      <xdr:nvGraphicFramePr>
        <xdr:cNvPr id="1030" name="Chart 2">
          <a:extLst>
            <a:ext uri="{FF2B5EF4-FFF2-40B4-BE49-F238E27FC236}">
              <a16:creationId xmlns:a16="http://schemas.microsoft.com/office/drawing/2014/main" id="{D13949EB-8E92-47BC-B0A9-458B28EA23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125016</xdr:colOff>
      <xdr:row>9</xdr:row>
      <xdr:rowOff>119062</xdr:rowOff>
    </xdr:from>
    <xdr:to>
      <xdr:col>7</xdr:col>
      <xdr:colOff>77391</xdr:colOff>
      <xdr:row>16</xdr:row>
      <xdr:rowOff>113109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A18243E4-6BDD-42AB-A2EF-64A4CDEEFF7E}"/>
            </a:ext>
          </a:extLst>
        </xdr:cNvPr>
        <xdr:cNvCxnSpPr/>
      </xdr:nvCxnSpPr>
      <xdr:spPr>
        <a:xfrm flipH="1">
          <a:off x="4333875" y="1738312"/>
          <a:ext cx="1321594" cy="126801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3"/>
  <sheetViews>
    <sheetView tabSelected="1" zoomScale="160" zoomScaleNormal="160" workbookViewId="0">
      <selection activeCell="E11" sqref="E11"/>
    </sheetView>
  </sheetViews>
  <sheetFormatPr defaultRowHeight="14.25" x14ac:dyDescent="0.2"/>
  <cols>
    <col min="1" max="1" width="2.5" customWidth="1"/>
    <col min="2" max="2" width="17" customWidth="1"/>
    <col min="3" max="3" width="12.75" customWidth="1"/>
    <col min="4" max="4" width="12.625" customWidth="1"/>
    <col min="5" max="5" width="14" customWidth="1"/>
  </cols>
  <sheetData>
    <row r="1" spans="2:8" x14ac:dyDescent="0.2">
      <c r="B1" t="s">
        <v>11</v>
      </c>
      <c r="C1" t="s">
        <v>0</v>
      </c>
      <c r="D1" t="s">
        <v>1</v>
      </c>
      <c r="E1" t="s">
        <v>2</v>
      </c>
      <c r="F1" t="s">
        <v>14</v>
      </c>
    </row>
    <row r="2" spans="2:8" x14ac:dyDescent="0.2">
      <c r="C2">
        <v>25</v>
      </c>
      <c r="D2">
        <v>42388</v>
      </c>
      <c r="E2" s="3">
        <f>(C2-C$9)*(D2-D$9)</f>
        <v>190404.16666666669</v>
      </c>
      <c r="F2">
        <f t="shared" ref="F2:F7" si="0">C2</f>
        <v>25</v>
      </c>
      <c r="H2" t="s">
        <v>10</v>
      </c>
    </row>
    <row r="3" spans="2:8" x14ac:dyDescent="0.2">
      <c r="C3">
        <v>30</v>
      </c>
      <c r="D3">
        <v>49233</v>
      </c>
      <c r="E3" s="3">
        <f>(C3-C$9)*(D3-D$9)</f>
        <v>62905.000000000015</v>
      </c>
      <c r="F3">
        <f t="shared" si="0"/>
        <v>30</v>
      </c>
    </row>
    <row r="4" spans="2:8" x14ac:dyDescent="0.2">
      <c r="C4">
        <v>35</v>
      </c>
      <c r="D4">
        <v>52100</v>
      </c>
      <c r="E4" s="3">
        <f>(C4-C$9)*(D4-D$9)</f>
        <v>13800.833333333339</v>
      </c>
      <c r="F4">
        <f t="shared" si="0"/>
        <v>35</v>
      </c>
    </row>
    <row r="5" spans="2:8" x14ac:dyDescent="0.2">
      <c r="C5">
        <v>40</v>
      </c>
      <c r="D5">
        <v>60344</v>
      </c>
      <c r="E5" s="3">
        <f>(C5-C$9)*(D5-D$9)</f>
        <v>6809.1666666666606</v>
      </c>
      <c r="F5">
        <f t="shared" si="0"/>
        <v>40</v>
      </c>
    </row>
    <row r="6" spans="2:8" x14ac:dyDescent="0.2">
      <c r="C6">
        <v>45</v>
      </c>
      <c r="D6">
        <v>66213</v>
      </c>
      <c r="E6" s="3">
        <f>(C6-C$9)*(D6-D$9)</f>
        <v>64444.999999999985</v>
      </c>
      <c r="F6">
        <f t="shared" si="0"/>
        <v>45</v>
      </c>
    </row>
    <row r="7" spans="2:8" x14ac:dyDescent="0.2">
      <c r="C7">
        <v>50</v>
      </c>
      <c r="D7">
        <v>75444</v>
      </c>
      <c r="E7" s="3">
        <f>(C7-C$9)*(D7-D$9)</f>
        <v>222795.83333333331</v>
      </c>
      <c r="F7">
        <f t="shared" si="0"/>
        <v>50</v>
      </c>
    </row>
    <row r="9" spans="2:8" ht="15" x14ac:dyDescent="0.25">
      <c r="B9" s="6" t="s">
        <v>12</v>
      </c>
      <c r="C9" s="2">
        <f>AVERAGE(C2:C7)</f>
        <v>37.5</v>
      </c>
      <c r="D9" s="2">
        <f>AVERAGE(D2:D7)</f>
        <v>57620.333333333336</v>
      </c>
    </row>
    <row r="10" spans="2:8" ht="15" x14ac:dyDescent="0.25">
      <c r="B10" s="6" t="s">
        <v>13</v>
      </c>
      <c r="C10" s="2">
        <f>STDEV(C2:C7)</f>
        <v>9.354143466934854</v>
      </c>
      <c r="D10" s="2">
        <f>STDEV(D2:D7)</f>
        <v>12097.774946934102</v>
      </c>
    </row>
    <row r="11" spans="2:8" x14ac:dyDescent="0.2">
      <c r="B11" s="5" t="s">
        <v>19</v>
      </c>
      <c r="C11">
        <v>6</v>
      </c>
    </row>
    <row r="12" spans="2:8" x14ac:dyDescent="0.2">
      <c r="B12" s="5" t="s">
        <v>3</v>
      </c>
      <c r="C12" s="4">
        <f>SUM(E2:E7)/C11</f>
        <v>93526.666666666672</v>
      </c>
    </row>
    <row r="13" spans="2:8" ht="15" x14ac:dyDescent="0.25">
      <c r="B13" s="5" t="s">
        <v>9</v>
      </c>
      <c r="C13" s="1">
        <f>C12/(C10*D10)</f>
        <v>0.82646778254367648</v>
      </c>
    </row>
    <row r="14" spans="2:8" x14ac:dyDescent="0.2">
      <c r="B14" s="5" t="s">
        <v>20</v>
      </c>
      <c r="C14" s="1">
        <f>PEARSON(C2:C7,D2:D7)</f>
        <v>0.99176133905241093</v>
      </c>
    </row>
    <row r="15" spans="2:8" x14ac:dyDescent="0.2">
      <c r="B15" s="5" t="s">
        <v>8</v>
      </c>
      <c r="C15" s="1">
        <f>C14^2</f>
        <v>0.98359055363903114</v>
      </c>
    </row>
    <row r="16" spans="2:8" x14ac:dyDescent="0.2">
      <c r="D16" t="s">
        <v>15</v>
      </c>
    </row>
    <row r="17" spans="3:5" x14ac:dyDescent="0.2">
      <c r="D17" t="s">
        <v>4</v>
      </c>
      <c r="E17" t="s">
        <v>5</v>
      </c>
    </row>
    <row r="18" spans="3:5" x14ac:dyDescent="0.2">
      <c r="C18" t="s">
        <v>6</v>
      </c>
      <c r="D18">
        <f t="array" ref="D18:E19">LINEST(D2:D7,C2:C7,1,1)</f>
        <v>1282.6514285714284</v>
      </c>
      <c r="E18">
        <v>9520.9047619047706</v>
      </c>
    </row>
    <row r="19" spans="3:5" x14ac:dyDescent="0.2">
      <c r="C19" t="s">
        <v>7</v>
      </c>
      <c r="D19">
        <v>82.83587102971569</v>
      </c>
      <c r="E19">
        <v>3185.8622870453969</v>
      </c>
    </row>
    <row r="21" spans="3:5" x14ac:dyDescent="0.2">
      <c r="C21" t="s">
        <v>18</v>
      </c>
    </row>
    <row r="22" spans="3:5" x14ac:dyDescent="0.2">
      <c r="C22" t="s">
        <v>16</v>
      </c>
    </row>
    <row r="23" spans="3:5" x14ac:dyDescent="0.2">
      <c r="C23" t="s">
        <v>17</v>
      </c>
    </row>
  </sheetData>
  <pageMargins left="0.7" right="0.7" top="0.75" bottom="0.75" header="0.3" footer="0.3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Pogozelski</dc:creator>
  <cp:lastModifiedBy>Edward Pogozelski</cp:lastModifiedBy>
  <dcterms:created xsi:type="dcterms:W3CDTF">2021-11-22T13:28:04Z</dcterms:created>
  <dcterms:modified xsi:type="dcterms:W3CDTF">2021-11-22T14:50:13Z</dcterms:modified>
</cp:coreProperties>
</file>